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diproy/Desktop/"/>
    </mc:Choice>
  </mc:AlternateContent>
  <xr:revisionPtr revIDLastSave="0" documentId="13_ncr:1_{170B0FB2-4957-0540-B085-215F87CF399B}" xr6:coauthVersionLast="47" xr6:coauthVersionMax="47" xr10:uidLastSave="{00000000-0000-0000-0000-000000000000}"/>
  <bookViews>
    <workbookView xWindow="0" yWindow="740" windowWidth="29400" windowHeight="16640" tabRatio="1000" firstSheet="3" activeTab="15" xr2:uid="{18FF1157-3C9E-BE4E-9A68-858D58AB9D02}"/>
  </bookViews>
  <sheets>
    <sheet name="SummaryBudget" sheetId="22" r:id="rId1"/>
    <sheet name="Code Expenses" sheetId="27" r:id="rId2"/>
    <sheet name="GSS Operation" sheetId="20" r:id="rId3"/>
    <sheet name="Executive Committee" sheetId="24" r:id="rId4"/>
    <sheet name="Wages" sheetId="25" r:id="rId5"/>
    <sheet name="GSS Act" sheetId="19" r:id="rId6"/>
    <sheet name="SpecialAllocation" sheetId="26" r:id="rId7"/>
    <sheet name="TierII Org Budget" sheetId="21" r:id="rId8"/>
    <sheet name="Tarang" sheetId="36" r:id="rId9"/>
    <sheet name="Grad Social Club" sheetId="37" r:id="rId10"/>
    <sheet name="NGSA" sheetId="38" r:id="rId11"/>
    <sheet name="MarineGSO" sheetId="39" r:id="rId12"/>
    <sheet name="ASGSA" sheetId="40" r:id="rId13"/>
    <sheet name="MRS" sheetId="41" r:id="rId14"/>
    <sheet name="SPE" sheetId="42" r:id="rId15"/>
    <sheet name="SAGE" sheetId="43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22" l="1"/>
  <c r="F10" i="22"/>
  <c r="F11" i="22"/>
  <c r="F12" i="22"/>
  <c r="F13" i="22"/>
  <c r="F14" i="22"/>
  <c r="F8" i="22"/>
  <c r="C20" i="27"/>
  <c r="C19" i="27"/>
  <c r="C36" i="27"/>
  <c r="C12" i="27"/>
  <c r="E11" i="21"/>
  <c r="E10" i="21"/>
  <c r="E9" i="21"/>
  <c r="E8" i="21"/>
  <c r="I14" i="38"/>
  <c r="E7" i="21"/>
  <c r="I14" i="43"/>
  <c r="B13" i="43"/>
  <c r="I11" i="43"/>
  <c r="I10" i="43"/>
  <c r="I9" i="43"/>
  <c r="E14" i="43"/>
  <c r="I14" i="42" l="1"/>
  <c r="B13" i="42"/>
  <c r="I11" i="42"/>
  <c r="I10" i="42"/>
  <c r="I9" i="42"/>
  <c r="I14" i="41" l="1"/>
  <c r="B13" i="41"/>
  <c r="I11" i="41"/>
  <c r="I10" i="41"/>
  <c r="I9" i="41"/>
  <c r="E14" i="41"/>
  <c r="I14" i="40" l="1"/>
  <c r="E14" i="40"/>
  <c r="B13" i="40"/>
  <c r="I11" i="40"/>
  <c r="I10" i="40"/>
  <c r="I9" i="40"/>
  <c r="I14" i="39" l="1"/>
  <c r="B13" i="39"/>
  <c r="I11" i="39"/>
  <c r="I10" i="39"/>
  <c r="I9" i="39"/>
  <c r="E14" i="39"/>
  <c r="B13" i="38" l="1"/>
  <c r="I11" i="38"/>
  <c r="I10" i="38"/>
  <c r="I14" i="37" l="1"/>
  <c r="B13" i="37"/>
  <c r="I11" i="37"/>
  <c r="I10" i="37"/>
  <c r="I9" i="37"/>
  <c r="E14" i="37"/>
  <c r="I14" i="36"/>
  <c r="E14" i="36"/>
  <c r="B13" i="36"/>
  <c r="I11" i="36"/>
  <c r="I10" i="36"/>
  <c r="I9" i="36"/>
  <c r="I10" i="20"/>
  <c r="E15" i="24" l="1"/>
  <c r="E10" i="24"/>
  <c r="E9" i="24"/>
  <c r="E14" i="24"/>
  <c r="E13" i="24"/>
  <c r="E12" i="24"/>
  <c r="E11" i="24"/>
  <c r="E12" i="21" l="1"/>
  <c r="E13" i="22" s="1"/>
  <c r="C15" i="27"/>
  <c r="C28" i="27"/>
  <c r="C14" i="27"/>
  <c r="C29" i="27"/>
  <c r="C34" i="27"/>
  <c r="C30" i="27"/>
  <c r="C10" i="27"/>
  <c r="C11" i="27" l="1"/>
  <c r="I11" i="20"/>
  <c r="I12" i="20"/>
  <c r="I13" i="20"/>
  <c r="I14" i="20"/>
  <c r="I15" i="20"/>
  <c r="I16" i="20"/>
  <c r="C8" i="27" s="1"/>
  <c r="I17" i="20"/>
  <c r="I18" i="20"/>
  <c r="I20" i="20"/>
  <c r="I21" i="20"/>
  <c r="I22" i="20" l="1"/>
  <c r="E8" i="22" s="1"/>
  <c r="E11" i="25" l="1"/>
  <c r="C40" i="27" s="1"/>
  <c r="C18" i="27"/>
  <c r="C16" i="27"/>
  <c r="E10" i="26" l="1"/>
  <c r="E10" i="22"/>
  <c r="E9" i="22"/>
  <c r="E12" i="22" l="1"/>
  <c r="B11" i="21"/>
  <c r="E22" i="20"/>
  <c r="B13" i="20"/>
  <c r="E15" i="19"/>
  <c r="E11" i="22" s="1"/>
  <c r="E14" i="22" l="1"/>
</calcChain>
</file>

<file path=xl/sharedStrings.xml><?xml version="1.0" encoding="utf-8"?>
<sst xmlns="http://schemas.openxmlformats.org/spreadsheetml/2006/main" count="191" uniqueCount="81">
  <si>
    <t>Summary of Total Request</t>
  </si>
  <si>
    <r>
      <rPr>
        <i/>
        <u/>
        <sz val="11"/>
        <color theme="1"/>
        <rFont val="Calibri"/>
        <family val="2"/>
      </rPr>
      <t>Please Note</t>
    </r>
    <r>
      <rPr>
        <i/>
        <sz val="11"/>
        <color theme="1"/>
        <rFont val="Calibri"/>
        <family val="2"/>
      </rPr>
      <t>: You cannot edit information directly on this worksheet.  To make changes, please go to the tab for a specific event and update the information there.</t>
    </r>
  </si>
  <si>
    <t>Type of Expense</t>
  </si>
  <si>
    <t>Anticipated Expenses</t>
  </si>
  <si>
    <t>Final budget post appeal</t>
  </si>
  <si>
    <t>Contractual Services</t>
  </si>
  <si>
    <t>Refreshments -- Events/Programs</t>
  </si>
  <si>
    <t>Supplies -- Events/Programs</t>
  </si>
  <si>
    <t>Rental</t>
  </si>
  <si>
    <t>Travel</t>
  </si>
  <si>
    <t>-</t>
  </si>
  <si>
    <t>Awards and Prizes</t>
  </si>
  <si>
    <t>Dues</t>
  </si>
  <si>
    <t>Photocopying</t>
  </si>
  <si>
    <t>Postage</t>
  </si>
  <si>
    <t>Printing</t>
  </si>
  <si>
    <t>Promotional Items</t>
  </si>
  <si>
    <t>Telephone</t>
  </si>
  <si>
    <t>Equipment</t>
  </si>
  <si>
    <t>Anticipated Expense</t>
  </si>
  <si>
    <t>TOTAL</t>
  </si>
  <si>
    <t>Tier II Organizational Budget</t>
  </si>
  <si>
    <t>Summary of the GSS Budget</t>
  </si>
  <si>
    <t>General Operations</t>
  </si>
  <si>
    <t>Activities Budget</t>
  </si>
  <si>
    <t>Special Allocations Budget</t>
  </si>
  <si>
    <t>Summary of GSS Operation Budget</t>
  </si>
  <si>
    <t>Summary of Executive Committee Compensation</t>
  </si>
  <si>
    <t>President</t>
  </si>
  <si>
    <t>Treasurer</t>
  </si>
  <si>
    <t>Vice President</t>
  </si>
  <si>
    <t>Parliamentarian</t>
  </si>
  <si>
    <t>Activities Director</t>
  </si>
  <si>
    <t>Communications Director</t>
  </si>
  <si>
    <t>Summary of Administrative Assistant Wages</t>
  </si>
  <si>
    <t>Administrative Assistant (Wages)</t>
  </si>
  <si>
    <t>Summary of Special Allocations</t>
  </si>
  <si>
    <t>Miscellaneous</t>
  </si>
  <si>
    <t>Code</t>
  </si>
  <si>
    <t>Value</t>
  </si>
  <si>
    <t>Summer Wages</t>
  </si>
  <si>
    <t>Wages</t>
  </si>
  <si>
    <t>Executive Committee Allowance</t>
  </si>
  <si>
    <t>Donations</t>
  </si>
  <si>
    <t>Gifts</t>
  </si>
  <si>
    <t>Postage/Shipping</t>
  </si>
  <si>
    <t>Subscriptions</t>
  </si>
  <si>
    <t>Advertising</t>
  </si>
  <si>
    <t>Co-Sponsorships</t>
  </si>
  <si>
    <t>Cost of Food Sold</t>
  </si>
  <si>
    <t>Cost of Merchandise Sold</t>
  </si>
  <si>
    <t>Cost of Participation</t>
  </si>
  <si>
    <t>Cost of Services Sold</t>
  </si>
  <si>
    <t>Registration Fees</t>
  </si>
  <si>
    <t>Entry Fees</t>
  </si>
  <si>
    <t>Equipment/Durable Goods</t>
  </si>
  <si>
    <t>Equipment -- Capital</t>
  </si>
  <si>
    <t>Insurance</t>
  </si>
  <si>
    <t>Repairs and Maintenance</t>
  </si>
  <si>
    <t>Utilities</t>
  </si>
  <si>
    <t>Penalties and Fines</t>
  </si>
  <si>
    <t>Prior Year Expenses</t>
  </si>
  <si>
    <t>Change Funds</t>
  </si>
  <si>
    <t>Business Taxes (Tier III/Univ.)</t>
  </si>
  <si>
    <t>Wages -- Student (Tier III)</t>
  </si>
  <si>
    <t>Wages -- Non-Student (Tier III)</t>
  </si>
  <si>
    <t>Wage Taxes -- Student (Tier III)</t>
  </si>
  <si>
    <t>Wage Taxes -- Non-Student (Tier III)</t>
  </si>
  <si>
    <t>Organization (Refreshment)</t>
  </si>
  <si>
    <t>Events/Programs (Refreshment)</t>
  </si>
  <si>
    <t>Organization (Supplies)</t>
  </si>
  <si>
    <t>Events/Programs (Supplies)</t>
  </si>
  <si>
    <t>Organization (Contractual Services)</t>
  </si>
  <si>
    <t>Events/Programs (Contractual Services)</t>
  </si>
  <si>
    <t>Expense Description</t>
  </si>
  <si>
    <t>Contractual Services/TSOS</t>
  </si>
  <si>
    <t>Contractual Services + Rental</t>
  </si>
  <si>
    <t xml:space="preserve">Rental </t>
  </si>
  <si>
    <r>
      <rPr>
        <i/>
        <u/>
        <sz val="11"/>
        <color rgb="FF000000"/>
        <rFont val="Calibri"/>
        <family val="2"/>
      </rPr>
      <t>Please Note</t>
    </r>
    <r>
      <rPr>
        <i/>
        <sz val="11"/>
        <color rgb="FF000000"/>
        <rFont val="Calibri"/>
        <family val="2"/>
      </rPr>
      <t>: You cannot edit information directly on this worksheet.  To make changes, please go to the tab for a specific event and update the information there.</t>
    </r>
  </si>
  <si>
    <r>
      <rPr>
        <i/>
        <u/>
        <sz val="11"/>
        <color theme="1"/>
        <rFont val="Calibri"/>
      </rPr>
      <t>Please Note</t>
    </r>
    <r>
      <rPr>
        <i/>
        <sz val="11"/>
        <color theme="1"/>
        <rFont val="Calibri"/>
      </rPr>
      <t>: You cannot edit information directly on this worksheet.  To make changes, please go to the tab for a specific event and update the information there.</t>
    </r>
  </si>
  <si>
    <t>Percentages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</si>
</sst>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i/>
      <sz val="11"/>
      <color theme="1"/>
      <name val="Calibri"/>
      <family val="2"/>
    </font>
    <font>
      <i/>
      <u/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u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2"/>
      <color indexed="8"/>
      <name val="Times New Roman"/>
      <family val="1"/>
    </font>
    <font>
      <sz val="10"/>
      <name val="Arial"/>
      <family val="2"/>
    </font>
    <font>
      <sz val="9"/>
      <name val="Microsoft Sans Serif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u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</font>
    <font>
      <b/>
      <sz val="11"/>
      <color theme="1"/>
      <name val="Calibri"/>
    </font>
    <font>
      <sz val="11"/>
      <name val="Arial"/>
    </font>
    <font>
      <i/>
      <sz val="11"/>
      <color theme="1"/>
      <name val="Calibri"/>
    </font>
    <font>
      <i/>
      <u/>
      <sz val="11"/>
      <color theme="1"/>
      <name val="Calibri"/>
    </font>
    <font>
      <sz val="11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/>
    <xf numFmtId="0" fontId="15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44" fontId="15" fillId="0" borderId="0" applyFont="0" applyFill="0" applyBorder="0" applyAlignment="0" applyProtection="0"/>
    <xf numFmtId="0" fontId="17" fillId="0" borderId="0"/>
    <xf numFmtId="0" fontId="2" fillId="0" borderId="0"/>
    <xf numFmtId="44" fontId="2" fillId="0" borderId="0" applyFont="0" applyFill="0" applyBorder="0" applyAlignment="0" applyProtection="0"/>
    <xf numFmtId="0" fontId="8" fillId="0" borderId="0"/>
    <xf numFmtId="0" fontId="1" fillId="0" borderId="0"/>
    <xf numFmtId="44" fontId="19" fillId="0" borderId="0" applyFont="0" applyFill="0" applyBorder="0" applyAlignment="0" applyProtection="0"/>
  </cellStyleXfs>
  <cellXfs count="109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right" wrapText="1"/>
    </xf>
    <xf numFmtId="0" fontId="3" fillId="3" borderId="0" xfId="0" applyFont="1" applyFill="1" applyAlignment="1">
      <alignment horizontal="left"/>
    </xf>
    <xf numFmtId="43" fontId="3" fillId="3" borderId="0" xfId="0" applyNumberFormat="1" applyFont="1" applyFill="1"/>
    <xf numFmtId="43" fontId="0" fillId="3" borderId="0" xfId="0" applyNumberFormat="1" applyFill="1"/>
    <xf numFmtId="0" fontId="9" fillId="2" borderId="0" xfId="0" applyFont="1" applyFill="1"/>
    <xf numFmtId="0" fontId="10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right" wrapText="1"/>
    </xf>
    <xf numFmtId="0" fontId="9" fillId="4" borderId="0" xfId="0" applyFont="1" applyFill="1" applyAlignment="1">
      <alignment horizontal="left"/>
    </xf>
    <xf numFmtId="43" fontId="12" fillId="4" borderId="0" xfId="0" applyNumberFormat="1" applyFont="1" applyFill="1"/>
    <xf numFmtId="43" fontId="9" fillId="4" borderId="0" xfId="0" applyNumberFormat="1" applyFont="1" applyFill="1"/>
    <xf numFmtId="44" fontId="12" fillId="4" borderId="1" xfId="0" applyNumberFormat="1" applyFont="1" applyFill="1" applyBorder="1"/>
    <xf numFmtId="0" fontId="0" fillId="5" borderId="0" xfId="0" applyFill="1"/>
    <xf numFmtId="0" fontId="0" fillId="6" borderId="0" xfId="0" applyFill="1"/>
    <xf numFmtId="0" fontId="0" fillId="5" borderId="0" xfId="0" applyFill="1" applyAlignment="1">
      <alignment horizontal="left"/>
    </xf>
    <xf numFmtId="2" fontId="0" fillId="5" borderId="0" xfId="0" applyNumberFormat="1" applyFill="1"/>
    <xf numFmtId="0" fontId="3" fillId="3" borderId="0" xfId="0" applyFont="1" applyFill="1" applyAlignment="1">
      <alignment horizontal="right" wrapText="1"/>
    </xf>
    <xf numFmtId="43" fontId="0" fillId="3" borderId="0" xfId="0" applyNumberFormat="1" applyFill="1" applyAlignment="1">
      <alignment horizontal="center"/>
    </xf>
    <xf numFmtId="4" fontId="0" fillId="5" borderId="0" xfId="0" applyNumberFormat="1" applyFill="1"/>
    <xf numFmtId="43" fontId="0" fillId="3" borderId="3" xfId="0" applyNumberFormat="1" applyFill="1" applyBorder="1" applyAlignment="1">
      <alignment horizontal="center"/>
    </xf>
    <xf numFmtId="44" fontId="0" fillId="3" borderId="0" xfId="0" applyNumberFormat="1" applyFill="1"/>
    <xf numFmtId="0" fontId="3" fillId="5" borderId="0" xfId="0" applyFont="1" applyFill="1" applyAlignment="1">
      <alignment horizontal="center"/>
    </xf>
    <xf numFmtId="0" fontId="3" fillId="5" borderId="0" xfId="0" applyFont="1" applyFill="1"/>
    <xf numFmtId="43" fontId="0" fillId="5" borderId="0" xfId="0" applyNumberFormat="1" applyFill="1"/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13" fillId="7" borderId="0" xfId="0" applyFont="1" applyFill="1"/>
    <xf numFmtId="0" fontId="13" fillId="8" borderId="0" xfId="0" applyFont="1" applyFill="1" applyAlignment="1">
      <alignment horizontal="left"/>
    </xf>
    <xf numFmtId="0" fontId="13" fillId="8" borderId="0" xfId="0" applyFont="1" applyFill="1"/>
    <xf numFmtId="0" fontId="9" fillId="4" borderId="0" xfId="0" applyFont="1" applyFill="1" applyAlignment="1">
      <alignment horizontal="right" wrapText="1"/>
    </xf>
    <xf numFmtId="44" fontId="12" fillId="4" borderId="0" xfId="0" applyNumberFormat="1" applyFont="1" applyFill="1"/>
    <xf numFmtId="2" fontId="12" fillId="4" borderId="0" xfId="0" applyNumberFormat="1" applyFont="1" applyFill="1"/>
    <xf numFmtId="2" fontId="12" fillId="4" borderId="3" xfId="0" applyNumberFormat="1" applyFont="1" applyFill="1" applyBorder="1"/>
    <xf numFmtId="2" fontId="12" fillId="4" borderId="5" xfId="0" applyNumberFormat="1" applyFont="1" applyFill="1" applyBorder="1"/>
    <xf numFmtId="0" fontId="9" fillId="4" borderId="4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0" applyNumberFormat="1"/>
    <xf numFmtId="4" fontId="0" fillId="0" borderId="0" xfId="0" applyNumberFormat="1"/>
    <xf numFmtId="164" fontId="0" fillId="5" borderId="0" xfId="0" applyNumberFormat="1" applyFill="1"/>
    <xf numFmtId="164" fontId="0" fillId="0" borderId="0" xfId="0" applyNumberFormat="1"/>
    <xf numFmtId="164" fontId="0" fillId="5" borderId="3" xfId="0" applyNumberFormat="1" applyFill="1" applyBorder="1"/>
    <xf numFmtId="0" fontId="18" fillId="0" borderId="0" xfId="0" applyFont="1"/>
    <xf numFmtId="164" fontId="12" fillId="4" borderId="0" xfId="0" applyNumberFormat="1" applyFont="1" applyFill="1"/>
    <xf numFmtId="44" fontId="0" fillId="0" borderId="0" xfId="0" applyNumberFormat="1"/>
    <xf numFmtId="0" fontId="18" fillId="0" borderId="3" xfId="0" applyFont="1" applyBorder="1"/>
    <xf numFmtId="44" fontId="0" fillId="3" borderId="0" xfId="41" applyFont="1" applyFill="1"/>
    <xf numFmtId="10" fontId="3" fillId="2" borderId="0" xfId="0" applyNumberFormat="1" applyFont="1" applyFill="1"/>
    <xf numFmtId="0" fontId="20" fillId="9" borderId="0" xfId="0" applyFont="1" applyFill="1"/>
    <xf numFmtId="0" fontId="21" fillId="9" borderId="0" xfId="0" applyFont="1" applyFill="1" applyAlignment="1">
      <alignment horizontal="center" wrapText="1"/>
    </xf>
    <xf numFmtId="0" fontId="21" fillId="9" borderId="0" xfId="0" applyFont="1" applyFill="1" applyAlignment="1">
      <alignment horizontal="center"/>
    </xf>
    <xf numFmtId="0" fontId="20" fillId="10" borderId="0" xfId="0" applyFont="1" applyFill="1"/>
    <xf numFmtId="0" fontId="20" fillId="10" borderId="0" xfId="0" applyFont="1" applyFill="1" applyAlignment="1">
      <alignment horizontal="center"/>
    </xf>
    <xf numFmtId="0" fontId="20" fillId="10" borderId="3" xfId="0" applyFont="1" applyFill="1" applyBorder="1" applyAlignment="1">
      <alignment horizontal="right" wrapText="1"/>
    </xf>
    <xf numFmtId="0" fontId="20" fillId="10" borderId="0" xfId="0" applyFont="1" applyFill="1" applyAlignment="1">
      <alignment horizontal="left"/>
    </xf>
    <xf numFmtId="0" fontId="25" fillId="2" borderId="0" xfId="0" applyFont="1" applyFill="1"/>
    <xf numFmtId="0" fontId="26" fillId="2" borderId="0" xfId="0" applyFont="1" applyFill="1" applyAlignment="1">
      <alignment horizontal="center" wrapText="1"/>
    </xf>
    <xf numFmtId="0" fontId="26" fillId="2" borderId="0" xfId="0" applyFont="1" applyFill="1" applyAlignment="1">
      <alignment horizontal="center"/>
    </xf>
    <xf numFmtId="0" fontId="25" fillId="3" borderId="0" xfId="0" applyFont="1" applyFill="1"/>
    <xf numFmtId="0" fontId="25" fillId="3" borderId="0" xfId="0" applyFont="1" applyFill="1" applyAlignment="1">
      <alignment horizontal="center"/>
    </xf>
    <xf numFmtId="0" fontId="25" fillId="3" borderId="1" xfId="0" applyFont="1" applyFill="1" applyBorder="1" applyAlignment="1">
      <alignment horizontal="right" wrapText="1"/>
    </xf>
    <xf numFmtId="0" fontId="25" fillId="3" borderId="0" xfId="0" applyFont="1" applyFill="1" applyAlignment="1">
      <alignment horizontal="left"/>
    </xf>
    <xf numFmtId="164" fontId="8" fillId="3" borderId="0" xfId="0" applyNumberFormat="1" applyFont="1" applyFill="1"/>
    <xf numFmtId="164" fontId="3" fillId="3" borderId="0" xfId="0" applyNumberFormat="1" applyFont="1" applyFill="1"/>
    <xf numFmtId="164" fontId="8" fillId="3" borderId="2" xfId="0" applyNumberFormat="1" applyFont="1" applyFill="1" applyBorder="1"/>
    <xf numFmtId="164" fontId="0" fillId="10" borderId="0" xfId="0" applyNumberFormat="1" applyFill="1"/>
    <xf numFmtId="164" fontId="20" fillId="10" borderId="0" xfId="0" applyNumberFormat="1" applyFont="1" applyFill="1"/>
    <xf numFmtId="164" fontId="0" fillId="10" borderId="7" xfId="0" applyNumberFormat="1" applyFill="1" applyBorder="1"/>
    <xf numFmtId="164" fontId="30" fillId="3" borderId="0" xfId="0" applyNumberFormat="1" applyFont="1" applyFill="1"/>
    <xf numFmtId="164" fontId="25" fillId="3" borderId="0" xfId="0" applyNumberFormat="1" applyFont="1" applyFill="1"/>
    <xf numFmtId="164" fontId="30" fillId="3" borderId="2" xfId="0" applyNumberFormat="1" applyFont="1" applyFill="1" applyBorder="1"/>
    <xf numFmtId="10" fontId="0" fillId="0" borderId="0" xfId="0" applyNumberFormat="1"/>
    <xf numFmtId="10" fontId="0" fillId="5" borderId="3" xfId="0" applyNumberFormat="1" applyFill="1" applyBorder="1"/>
    <xf numFmtId="0" fontId="0" fillId="5" borderId="0" xfId="0" applyFill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5" fillId="0" borderId="0" xfId="0" applyFont="1"/>
    <xf numFmtId="0" fontId="6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5" fillId="5" borderId="0" xfId="0" applyFont="1" applyFill="1"/>
    <xf numFmtId="0" fontId="9" fillId="4" borderId="0" xfId="0" applyFont="1" applyFill="1" applyAlignment="1">
      <alignment horizontal="center"/>
    </xf>
    <xf numFmtId="0" fontId="13" fillId="8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0" borderId="1" xfId="0" applyFont="1" applyBorder="1"/>
    <xf numFmtId="0" fontId="21" fillId="9" borderId="0" xfId="0" applyFont="1" applyFill="1" applyAlignment="1">
      <alignment horizontal="center" wrapText="1"/>
    </xf>
    <xf numFmtId="0" fontId="22" fillId="9" borderId="0" xfId="0" applyFont="1" applyFill="1" applyAlignment="1">
      <alignment horizontal="center" wrapText="1"/>
    </xf>
    <xf numFmtId="0" fontId="20" fillId="10" borderId="3" xfId="0" applyFont="1" applyFill="1" applyBorder="1" applyAlignment="1">
      <alignment horizontal="center"/>
    </xf>
    <xf numFmtId="0" fontId="24" fillId="0" borderId="0" xfId="0" applyFont="1"/>
    <xf numFmtId="0" fontId="24" fillId="0" borderId="1" xfId="0" applyFont="1" applyBorder="1"/>
    <xf numFmtId="0" fontId="26" fillId="2" borderId="0" xfId="0" applyFont="1" applyFill="1" applyAlignment="1">
      <alignment horizontal="center" wrapText="1"/>
    </xf>
    <xf numFmtId="0" fontId="27" fillId="0" borderId="0" xfId="0" applyFont="1"/>
    <xf numFmtId="0" fontId="28" fillId="2" borderId="0" xfId="0" applyFont="1" applyFill="1" applyAlignment="1">
      <alignment horizontal="center" wrapText="1"/>
    </xf>
    <xf numFmtId="0" fontId="25" fillId="3" borderId="1" xfId="0" applyFont="1" applyFill="1" applyBorder="1" applyAlignment="1">
      <alignment horizontal="center"/>
    </xf>
    <xf numFmtId="0" fontId="27" fillId="0" borderId="1" xfId="0" applyFont="1" applyBorder="1"/>
  </cellXfs>
  <cellStyles count="42">
    <cellStyle name="Currency" xfId="41" builtinId="4"/>
    <cellStyle name="Currency 2" xfId="35" xr:uid="{574171CD-3E59-4AE1-B023-F5ECE37DD28B}"/>
    <cellStyle name="Currency 3" xfId="38" xr:uid="{A9EB1E3B-E3DC-40F9-B919-5DE5008D3C17}"/>
    <cellStyle name="Normal" xfId="0" builtinId="0"/>
    <cellStyle name="Normal 10" xfId="8" xr:uid="{B9FAC0C8-525F-45A4-96F3-1FBB9DF8F37B}"/>
    <cellStyle name="Normal 2" xfId="2" xr:uid="{CAF9F691-8163-4815-A329-D9E66746FD60}"/>
    <cellStyle name="Normal 2 2" xfId="4" xr:uid="{849EE38D-E2E3-43B8-820F-CE9EF9A5C685}"/>
    <cellStyle name="Normal 2 2 10" xfId="15" xr:uid="{66A5F402-C521-4851-8089-0B063F4C0399}"/>
    <cellStyle name="Normal 2 2 3" xfId="6" xr:uid="{7E183CBD-546D-4CCE-87F0-621686140B7B}"/>
    <cellStyle name="Normal 2 3" xfId="3" xr:uid="{0CDCA065-C72F-453C-8197-9DF5F4C14AEA}"/>
    <cellStyle name="Normal 2 3 10 12" xfId="20" xr:uid="{1B59C631-3C80-45E9-AE08-0597FFBAB0F4}"/>
    <cellStyle name="Normal 2 3 10 2 11" xfId="13" xr:uid="{D6AE2F81-8285-473A-A9AF-DFDA55BF3CC1}"/>
    <cellStyle name="Normal 2 3 10 2 2 2" xfId="19" xr:uid="{4672EFB9-FF63-4132-AE4E-04C5917D61FA}"/>
    <cellStyle name="Normal 2 3 10 2 2 9" xfId="22" xr:uid="{37D4002D-D028-4985-8439-11DE274B88F0}"/>
    <cellStyle name="Normal 2 3 11 11" xfId="11" xr:uid="{CF20DCFC-5933-44F1-9356-050BC2317817}"/>
    <cellStyle name="Normal 2 3 15 7" xfId="21" xr:uid="{ACD3827E-D6D9-451C-918A-036B6986B55E}"/>
    <cellStyle name="Normal 2 3 2 10 9" xfId="16" xr:uid="{1F780B97-8F08-4F8D-9DEC-1285BE70AF5D}"/>
    <cellStyle name="Normal 2 3 2 2 10 9" xfId="7" xr:uid="{619C39D2-18AB-427E-A0EA-DF523FEAFAD2}"/>
    <cellStyle name="Normal 2 3 2 2 2 2 2 2 11" xfId="14" xr:uid="{BC17D8FB-0823-4419-8406-8A9723B647FC}"/>
    <cellStyle name="Normal 2 3 2 2 2 2 2 2 2 2" xfId="17" xr:uid="{ABE36FBA-6864-4796-AA29-E9D3743C1248}"/>
    <cellStyle name="Normal 2 3 2 2 2 2 2 2 2 9" xfId="24" xr:uid="{AB37C2C0-6EED-4A0C-8099-7FA2634ED511}"/>
    <cellStyle name="Normal 2 3 2 2 2 6 11" xfId="12" xr:uid="{92705A59-4F89-4E1D-8931-F1F99FD08E70}"/>
    <cellStyle name="Normal 2 3 2 3 17" xfId="5" xr:uid="{5E7B20DE-781C-4FDD-BC01-18F84B4B4DC4}"/>
    <cellStyle name="Normal 2 3 2 3 2 2 2" xfId="23" xr:uid="{16BB44C0-633F-4D23-BD4E-A4740BAA2F8E}"/>
    <cellStyle name="Normal 2 3 2 4 2 13" xfId="9" xr:uid="{858CC356-4746-4F8C-A6E2-B691822D5EF7}"/>
    <cellStyle name="Normal 2 3 2 7 13" xfId="10" xr:uid="{1B244983-0003-4C52-AE26-090E63505C4E}"/>
    <cellStyle name="Normal 2 4" xfId="40" xr:uid="{C9EB66E6-EC6C-42E4-8436-4F7D15D136A7}"/>
    <cellStyle name="Normal 2 5" xfId="18" xr:uid="{8425789A-9E08-43C1-9F9F-3703D02BD428}"/>
    <cellStyle name="Normal 2 8" xfId="25" xr:uid="{6F39026D-5E5A-40CA-8E59-33F44E0718AD}"/>
    <cellStyle name="Normal 3" xfId="1" xr:uid="{6FF50442-F9D9-449F-AD9F-1E5AB716D0D9}"/>
    <cellStyle name="Normal 4" xfId="39" xr:uid="{ECE2B54C-7622-4750-B289-E6BD57BAFB3B}"/>
    <cellStyle name="Normal 43" xfId="33" xr:uid="{1FE86266-2CA3-4CA1-99E9-B09972D6D7CA}"/>
    <cellStyle name="Normal 44" xfId="34" xr:uid="{6F9C0A38-43B4-4C14-AA02-4DF0A2795C6D}"/>
    <cellStyle name="Normal 46" xfId="26" xr:uid="{32F0A519-7027-4621-94C9-B1F17642B219}"/>
    <cellStyle name="Normal 47" xfId="30" xr:uid="{56E817EF-6611-48E9-A543-F9F7C88C94F3}"/>
    <cellStyle name="Normal 48" xfId="31" xr:uid="{3C1C5BBA-7A6A-422A-AD6C-E3A94A896CC9}"/>
    <cellStyle name="Normal 50" xfId="32" xr:uid="{C82B022A-1184-4F7B-AE94-E0889883D61F}"/>
    <cellStyle name="Normal 52" xfId="29" xr:uid="{D7418EEC-2BF6-42F2-B0E4-09F4957991D8}"/>
    <cellStyle name="Normal 57" xfId="28" xr:uid="{F6002FF5-67FA-4F14-AB0C-A5DDEA2CD38F}"/>
    <cellStyle name="Normal 65" xfId="27" xr:uid="{5AA6EB88-AFED-4942-976A-CCBA2F22D32F}"/>
    <cellStyle name="Normal 69" xfId="37" xr:uid="{CACA2450-0995-4F46-A532-A09AD3C08BC2}"/>
    <cellStyle name="Normal 9 2" xfId="36" xr:uid="{40DEF355-A3F4-4D04-B3AB-9AB21918D4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25E25-FAC2-FB42-820E-BEE931CF6F8D}">
  <dimension ref="A3:F14"/>
  <sheetViews>
    <sheetView zoomScale="125" workbookViewId="0">
      <selection activeCell="G13" sqref="G13"/>
    </sheetView>
  </sheetViews>
  <sheetFormatPr baseColWidth="10" defaultColWidth="11" defaultRowHeight="16" x14ac:dyDescent="0.2"/>
  <cols>
    <col min="1" max="1" width="24.83203125" customWidth="1"/>
    <col min="3" max="3" width="32.6640625" customWidth="1"/>
    <col min="5" max="5" width="21.5" customWidth="1"/>
    <col min="6" max="6" width="18.6640625" customWidth="1"/>
  </cols>
  <sheetData>
    <row r="3" spans="1:6" x14ac:dyDescent="0.2">
      <c r="A3" t="s">
        <v>22</v>
      </c>
    </row>
    <row r="5" spans="1:6" x14ac:dyDescent="0.2">
      <c r="A5" s="21"/>
      <c r="B5" s="21"/>
      <c r="C5" s="21"/>
      <c r="D5" s="21"/>
      <c r="E5" s="21"/>
      <c r="F5" s="21"/>
    </row>
    <row r="6" spans="1:6" x14ac:dyDescent="0.2">
      <c r="A6" s="21"/>
      <c r="B6" s="82" t="s">
        <v>2</v>
      </c>
      <c r="C6" s="82"/>
      <c r="D6" s="20"/>
      <c r="E6" s="84" t="s">
        <v>19</v>
      </c>
      <c r="F6" s="84" t="s">
        <v>80</v>
      </c>
    </row>
    <row r="7" spans="1:6" x14ac:dyDescent="0.2">
      <c r="A7" s="21"/>
      <c r="B7" s="83"/>
      <c r="C7" s="83"/>
      <c r="D7" s="33"/>
      <c r="E7" s="85"/>
      <c r="F7" s="85"/>
    </row>
    <row r="8" spans="1:6" x14ac:dyDescent="0.2">
      <c r="A8" s="21"/>
      <c r="B8" s="29"/>
      <c r="C8" s="30" t="s">
        <v>23</v>
      </c>
      <c r="D8" s="30"/>
      <c r="E8" s="48">
        <f>'GSS Operation'!I22</f>
        <v>40600</v>
      </c>
      <c r="F8" s="80">
        <f>E8/$E$14</f>
        <v>0.25761421319796957</v>
      </c>
    </row>
    <row r="9" spans="1:6" x14ac:dyDescent="0.2">
      <c r="A9" s="21"/>
      <c r="B9" s="29"/>
      <c r="C9" s="30" t="s">
        <v>42</v>
      </c>
      <c r="D9" s="30"/>
      <c r="E9" s="48">
        <f>'Executive Committee'!E15</f>
        <v>19000</v>
      </c>
      <c r="F9" s="80">
        <f t="shared" ref="F9:F14" si="0">E9/$E$14</f>
        <v>0.12055837563451777</v>
      </c>
    </row>
    <row r="10" spans="1:6" x14ac:dyDescent="0.2">
      <c r="A10" s="21"/>
      <c r="B10" s="29"/>
      <c r="C10" s="30" t="s">
        <v>41</v>
      </c>
      <c r="D10" s="30"/>
      <c r="E10" s="48">
        <f>Wages!E11</f>
        <v>9000</v>
      </c>
      <c r="F10" s="80">
        <f t="shared" si="0"/>
        <v>5.7106598984771571E-2</v>
      </c>
    </row>
    <row r="11" spans="1:6" x14ac:dyDescent="0.2">
      <c r="A11" s="21"/>
      <c r="B11" s="29"/>
      <c r="C11" s="30" t="s">
        <v>24</v>
      </c>
      <c r="D11" s="30"/>
      <c r="E11" s="48">
        <f>'GSS Act'!E15</f>
        <v>49000</v>
      </c>
      <c r="F11" s="80">
        <f t="shared" si="0"/>
        <v>0.31091370558375636</v>
      </c>
    </row>
    <row r="12" spans="1:6" x14ac:dyDescent="0.2">
      <c r="A12" s="21"/>
      <c r="B12" s="29"/>
      <c r="C12" s="30" t="s">
        <v>25</v>
      </c>
      <c r="D12" s="30"/>
      <c r="E12" s="49">
        <f>SpecialAllocation!E10</f>
        <v>20000</v>
      </c>
      <c r="F12" s="80">
        <f t="shared" si="0"/>
        <v>0.12690355329949238</v>
      </c>
    </row>
    <row r="13" spans="1:6" x14ac:dyDescent="0.2">
      <c r="A13" s="21"/>
      <c r="B13" s="20"/>
      <c r="C13" s="20" t="s">
        <v>21</v>
      </c>
      <c r="D13" s="20"/>
      <c r="E13" s="50">
        <f>'TierII Org Budget'!E12</f>
        <v>20000</v>
      </c>
      <c r="F13" s="81">
        <f t="shared" si="0"/>
        <v>0.12690355329949238</v>
      </c>
    </row>
    <row r="14" spans="1:6" x14ac:dyDescent="0.2">
      <c r="A14" s="21"/>
      <c r="B14" s="20"/>
      <c r="C14" s="30" t="s">
        <v>20</v>
      </c>
      <c r="D14" s="20"/>
      <c r="E14" s="48">
        <f>SUM(E8:E13)</f>
        <v>157600</v>
      </c>
      <c r="F14" s="80">
        <f t="shared" si="0"/>
        <v>1</v>
      </c>
    </row>
  </sheetData>
  <mergeCells count="3">
    <mergeCell ref="B6:C7"/>
    <mergeCell ref="E6:E7"/>
    <mergeCell ref="F6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8D54D-95CD-704B-A3E9-E95C1F36D2BF}">
  <dimension ref="A3:E43"/>
  <sheetViews>
    <sheetView topLeftCell="A4" zoomScale="80" zoomScaleNormal="80" workbookViewId="0">
      <selection activeCell="C21" sqref="C21"/>
    </sheetView>
  </sheetViews>
  <sheetFormatPr baseColWidth="10" defaultColWidth="11" defaultRowHeight="16" x14ac:dyDescent="0.2"/>
  <cols>
    <col min="3" max="3" width="22.1640625" customWidth="1"/>
    <col min="5" max="5" width="35.6640625" customWidth="1"/>
  </cols>
  <sheetData>
    <row r="3" spans="1:5" s="51" customFormat="1" x14ac:dyDescent="0.2">
      <c r="A3" s="54" t="s">
        <v>38</v>
      </c>
      <c r="B3" s="54"/>
      <c r="C3" s="54" t="s">
        <v>39</v>
      </c>
      <c r="D3" s="54"/>
      <c r="E3" s="54" t="s">
        <v>74</v>
      </c>
    </row>
    <row r="4" spans="1:5" x14ac:dyDescent="0.2">
      <c r="A4" s="43">
        <v>601</v>
      </c>
      <c r="C4" s="45"/>
      <c r="E4" t="s">
        <v>43</v>
      </c>
    </row>
    <row r="5" spans="1:5" x14ac:dyDescent="0.2">
      <c r="A5" s="43">
        <v>602</v>
      </c>
      <c r="C5" s="45">
        <v>500</v>
      </c>
      <c r="E5" t="s">
        <v>12</v>
      </c>
    </row>
    <row r="6" spans="1:5" x14ac:dyDescent="0.2">
      <c r="A6" s="43">
        <v>603</v>
      </c>
      <c r="E6" t="s">
        <v>44</v>
      </c>
    </row>
    <row r="7" spans="1:5" x14ac:dyDescent="0.2">
      <c r="A7" s="43">
        <v>604</v>
      </c>
      <c r="E7" t="s">
        <v>13</v>
      </c>
    </row>
    <row r="8" spans="1:5" x14ac:dyDescent="0.2">
      <c r="A8" s="43">
        <v>605</v>
      </c>
      <c r="C8" s="45">
        <f>'GSS Operation'!I16</f>
        <v>100</v>
      </c>
      <c r="E8" t="s">
        <v>45</v>
      </c>
    </row>
    <row r="9" spans="1:5" x14ac:dyDescent="0.2">
      <c r="A9" s="43">
        <v>606</v>
      </c>
      <c r="E9" t="s">
        <v>15</v>
      </c>
    </row>
    <row r="10" spans="1:5" x14ac:dyDescent="0.2">
      <c r="A10" s="43">
        <v>607</v>
      </c>
      <c r="C10" s="45">
        <f>'GSS Operation'!E18</f>
        <v>2000</v>
      </c>
      <c r="E10" t="s">
        <v>16</v>
      </c>
    </row>
    <row r="11" spans="1:5" x14ac:dyDescent="0.2">
      <c r="A11" s="43">
        <v>608.1</v>
      </c>
      <c r="C11" s="46">
        <f>'GSS Operation'!I10</f>
        <v>6000</v>
      </c>
      <c r="E11" t="s">
        <v>68</v>
      </c>
    </row>
    <row r="12" spans="1:5" x14ac:dyDescent="0.2">
      <c r="A12" s="43">
        <v>608.20000000000005</v>
      </c>
      <c r="C12" s="46">
        <f>'TierII Org Budget'!E8+'GSS Act'!E10</f>
        <v>56005</v>
      </c>
      <c r="E12" t="s">
        <v>69</v>
      </c>
    </row>
    <row r="13" spans="1:5" x14ac:dyDescent="0.2">
      <c r="A13" s="43">
        <v>609</v>
      </c>
      <c r="E13" t="s">
        <v>46</v>
      </c>
    </row>
    <row r="14" spans="1:5" x14ac:dyDescent="0.2">
      <c r="A14" s="43">
        <v>610.1</v>
      </c>
      <c r="C14" s="46">
        <f>'GSS Operation'!E11</f>
        <v>1000</v>
      </c>
      <c r="E14" t="s">
        <v>70</v>
      </c>
    </row>
    <row r="15" spans="1:5" x14ac:dyDescent="0.2">
      <c r="A15" s="43">
        <v>610.20000000000005</v>
      </c>
      <c r="C15" s="46">
        <f>'GSS Act'!E11+'TierII Org Budget'!E9</f>
        <v>3036.25</v>
      </c>
      <c r="E15" t="s">
        <v>71</v>
      </c>
    </row>
    <row r="16" spans="1:5" x14ac:dyDescent="0.2">
      <c r="A16" s="43">
        <v>611</v>
      </c>
      <c r="C16" s="46">
        <f>'GSS Operation'!E19</f>
        <v>0</v>
      </c>
      <c r="E16" t="s">
        <v>17</v>
      </c>
    </row>
    <row r="17" spans="1:5" x14ac:dyDescent="0.2">
      <c r="A17" s="43">
        <v>612</v>
      </c>
      <c r="E17" t="s">
        <v>47</v>
      </c>
    </row>
    <row r="18" spans="1:5" x14ac:dyDescent="0.2">
      <c r="A18" s="43">
        <v>613</v>
      </c>
      <c r="C18" s="47">
        <f>'GSS Operation'!E20</f>
        <v>2000</v>
      </c>
      <c r="E18" t="s">
        <v>11</v>
      </c>
    </row>
    <row r="19" spans="1:5" x14ac:dyDescent="0.2">
      <c r="A19" s="43">
        <v>615.1</v>
      </c>
      <c r="C19" s="46">
        <f>'GSS Operation'!I9</f>
        <v>20000</v>
      </c>
      <c r="E19" t="s">
        <v>72</v>
      </c>
    </row>
    <row r="20" spans="1:5" x14ac:dyDescent="0.2">
      <c r="A20" s="43">
        <v>615.20000000000005</v>
      </c>
      <c r="C20" s="46">
        <f>'GSS Act'!E9+'TierII Org Budget'!E7</f>
        <v>4958.75</v>
      </c>
      <c r="E20" t="s">
        <v>73</v>
      </c>
    </row>
    <row r="21" spans="1:5" x14ac:dyDescent="0.2">
      <c r="A21" s="43">
        <v>616</v>
      </c>
      <c r="E21" t="s">
        <v>48</v>
      </c>
    </row>
    <row r="22" spans="1:5" x14ac:dyDescent="0.2">
      <c r="A22" s="43">
        <v>617.1</v>
      </c>
      <c r="E22" t="s">
        <v>49</v>
      </c>
    </row>
    <row r="23" spans="1:5" x14ac:dyDescent="0.2">
      <c r="A23" s="43">
        <v>617.20000000000005</v>
      </c>
      <c r="E23" t="s">
        <v>50</v>
      </c>
    </row>
    <row r="24" spans="1:5" x14ac:dyDescent="0.2">
      <c r="A24" s="43">
        <v>617.29999999999995</v>
      </c>
      <c r="E24" t="s">
        <v>51</v>
      </c>
    </row>
    <row r="25" spans="1:5" x14ac:dyDescent="0.2">
      <c r="A25" s="43">
        <v>617.4</v>
      </c>
      <c r="E25" t="s">
        <v>52</v>
      </c>
    </row>
    <row r="26" spans="1:5" x14ac:dyDescent="0.2">
      <c r="A26" s="43">
        <v>622.1</v>
      </c>
      <c r="E26" t="s">
        <v>53</v>
      </c>
    </row>
    <row r="27" spans="1:5" x14ac:dyDescent="0.2">
      <c r="A27" s="43">
        <v>622.20000000000005</v>
      </c>
      <c r="E27" t="s">
        <v>54</v>
      </c>
    </row>
    <row r="28" spans="1:5" x14ac:dyDescent="0.2">
      <c r="A28" s="43">
        <v>623</v>
      </c>
      <c r="C28" s="46">
        <f>SUM('GSS Operation'!E12,'GSS Act'!E12,'TierII Org Budget'!E10)</f>
        <v>5000</v>
      </c>
      <c r="E28" t="s">
        <v>8</v>
      </c>
    </row>
    <row r="29" spans="1:5" x14ac:dyDescent="0.2">
      <c r="A29" s="43">
        <v>624</v>
      </c>
      <c r="C29" s="46">
        <f>'GSS Operation'!E13+'GSS Act'!E13+'TierII Org Budget'!E11</f>
        <v>7500</v>
      </c>
      <c r="E29" t="s">
        <v>9</v>
      </c>
    </row>
    <row r="30" spans="1:5" x14ac:dyDescent="0.2">
      <c r="A30" s="43">
        <v>625</v>
      </c>
      <c r="C30" s="46">
        <f>'GSS Operation'!E21</f>
        <v>2000</v>
      </c>
      <c r="E30" t="s">
        <v>55</v>
      </c>
    </row>
    <row r="31" spans="1:5" x14ac:dyDescent="0.2">
      <c r="A31" s="43">
        <v>626</v>
      </c>
      <c r="E31" t="s">
        <v>56</v>
      </c>
    </row>
    <row r="32" spans="1:5" x14ac:dyDescent="0.2">
      <c r="A32" s="43">
        <v>627</v>
      </c>
      <c r="E32" t="s">
        <v>57</v>
      </c>
    </row>
    <row r="33" spans="1:5" x14ac:dyDescent="0.2">
      <c r="A33" s="43">
        <v>628</v>
      </c>
      <c r="E33" t="s">
        <v>58</v>
      </c>
    </row>
    <row r="34" spans="1:5" x14ac:dyDescent="0.2">
      <c r="A34" s="43">
        <v>629</v>
      </c>
      <c r="C34" s="46">
        <f>'GSS Operation'!E19</f>
        <v>0</v>
      </c>
      <c r="E34" t="s">
        <v>59</v>
      </c>
    </row>
    <row r="35" spans="1:5" x14ac:dyDescent="0.2">
      <c r="A35" s="43">
        <v>630</v>
      </c>
      <c r="E35" t="s">
        <v>60</v>
      </c>
    </row>
    <row r="36" spans="1:5" x14ac:dyDescent="0.2">
      <c r="A36" s="43">
        <v>631</v>
      </c>
      <c r="C36" s="53">
        <f>SpecialAllocation!E10</f>
        <v>20000</v>
      </c>
      <c r="E36" t="s">
        <v>37</v>
      </c>
    </row>
    <row r="37" spans="1:5" x14ac:dyDescent="0.2">
      <c r="A37" s="43">
        <v>632</v>
      </c>
      <c r="E37" t="s">
        <v>61</v>
      </c>
    </row>
    <row r="38" spans="1:5" x14ac:dyDescent="0.2">
      <c r="A38" s="43">
        <v>633</v>
      </c>
      <c r="E38" t="s">
        <v>62</v>
      </c>
    </row>
    <row r="39" spans="1:5" x14ac:dyDescent="0.2">
      <c r="A39" s="43">
        <v>640</v>
      </c>
      <c r="E39" t="s">
        <v>63</v>
      </c>
    </row>
    <row r="40" spans="1:5" x14ac:dyDescent="0.2">
      <c r="A40" s="43">
        <v>642</v>
      </c>
      <c r="C40" s="53">
        <f>Wages!E11+'Executive Committee'!F15</f>
        <v>9000</v>
      </c>
      <c r="E40" t="s">
        <v>64</v>
      </c>
    </row>
    <row r="41" spans="1:5" x14ac:dyDescent="0.2">
      <c r="A41" s="43">
        <v>643</v>
      </c>
      <c r="E41" t="s">
        <v>65</v>
      </c>
    </row>
    <row r="42" spans="1:5" x14ac:dyDescent="0.2">
      <c r="A42" s="43">
        <v>644</v>
      </c>
      <c r="E42" t="s">
        <v>66</v>
      </c>
    </row>
    <row r="43" spans="1:5" ht="17" thickBot="1" x14ac:dyDescent="0.25">
      <c r="A43" s="44">
        <v>645</v>
      </c>
      <c r="E43" t="s">
        <v>67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259CD-4183-4442-B0A6-823DE8C62EAA}">
  <dimension ref="B2:J22"/>
  <sheetViews>
    <sheetView topLeftCell="A9" zoomScale="166" workbookViewId="0">
      <selection activeCell="E23" sqref="E23"/>
    </sheetView>
  </sheetViews>
  <sheetFormatPr baseColWidth="10" defaultColWidth="11" defaultRowHeight="16" x14ac:dyDescent="0.2"/>
  <cols>
    <col min="5" max="5" width="11.5" bestFit="1" customWidth="1"/>
    <col min="9" max="9" width="16.6640625" customWidth="1"/>
  </cols>
  <sheetData>
    <row r="2" spans="2:10" x14ac:dyDescent="0.2">
      <c r="B2" s="86" t="s">
        <v>26</v>
      </c>
      <c r="C2" s="87"/>
      <c r="D2" s="87"/>
      <c r="E2" s="87"/>
      <c r="F2" s="87"/>
      <c r="G2" s="87"/>
      <c r="H2" s="87"/>
      <c r="I2" s="87"/>
      <c r="J2" s="87"/>
    </row>
    <row r="3" spans="2:10" x14ac:dyDescent="0.2">
      <c r="B3" s="2"/>
      <c r="C3" s="3"/>
      <c r="D3" s="3"/>
      <c r="E3" s="3"/>
      <c r="F3" s="3"/>
      <c r="G3" s="3"/>
      <c r="H3" s="3"/>
      <c r="I3" s="3"/>
      <c r="J3" s="3"/>
    </row>
    <row r="4" spans="2:10" x14ac:dyDescent="0.2">
      <c r="B4" s="88"/>
      <c r="C4" s="87"/>
      <c r="D4" s="87"/>
      <c r="E4" s="87"/>
      <c r="F4" s="87"/>
      <c r="G4" s="87"/>
      <c r="H4" s="87"/>
      <c r="I4" s="87"/>
      <c r="J4" s="87"/>
    </row>
    <row r="5" spans="2:10" x14ac:dyDescent="0.2">
      <c r="B5" s="2"/>
      <c r="C5" s="3"/>
      <c r="D5" s="3"/>
      <c r="E5" s="3"/>
      <c r="F5" s="3"/>
      <c r="G5" s="3"/>
      <c r="H5" s="3"/>
      <c r="I5" s="3"/>
      <c r="J5" s="1"/>
    </row>
    <row r="6" spans="2:10" x14ac:dyDescent="0.2">
      <c r="B6" s="1"/>
      <c r="C6" s="1"/>
      <c r="D6" s="1"/>
      <c r="E6" s="1"/>
      <c r="F6" s="1"/>
      <c r="G6" s="1"/>
      <c r="H6" s="1"/>
      <c r="I6" s="1"/>
      <c r="J6" s="1"/>
    </row>
    <row r="7" spans="2:10" x14ac:dyDescent="0.2">
      <c r="B7" s="4"/>
      <c r="C7" s="4"/>
      <c r="D7" s="4"/>
      <c r="E7" s="4"/>
      <c r="F7" s="4"/>
      <c r="G7" s="4"/>
      <c r="H7" s="4"/>
      <c r="I7" s="4"/>
      <c r="J7" s="1"/>
    </row>
    <row r="8" spans="2:10" ht="32" x14ac:dyDescent="0.2">
      <c r="B8" s="89" t="s">
        <v>2</v>
      </c>
      <c r="C8" s="90"/>
      <c r="D8" s="5"/>
      <c r="E8" s="24" t="s">
        <v>3</v>
      </c>
      <c r="F8" s="4"/>
      <c r="G8" s="4"/>
      <c r="H8" s="4"/>
      <c r="I8" s="24" t="s">
        <v>4</v>
      </c>
      <c r="J8" s="1"/>
    </row>
    <row r="9" spans="2:10" x14ac:dyDescent="0.2">
      <c r="B9" s="7">
        <v>615</v>
      </c>
      <c r="C9" s="4" t="s">
        <v>75</v>
      </c>
      <c r="D9" s="4"/>
      <c r="E9" s="25">
        <v>20000</v>
      </c>
      <c r="F9" s="9"/>
      <c r="G9" s="4"/>
      <c r="H9" s="4"/>
      <c r="I9" s="55">
        <v>20000</v>
      </c>
      <c r="J9" s="1"/>
    </row>
    <row r="10" spans="2:10" x14ac:dyDescent="0.2">
      <c r="B10" s="7">
        <v>608.1</v>
      </c>
      <c r="C10" s="4" t="s">
        <v>6</v>
      </c>
      <c r="D10" s="4"/>
      <c r="E10" s="25">
        <v>6000</v>
      </c>
      <c r="F10" s="8"/>
      <c r="G10" s="4"/>
      <c r="H10" s="4"/>
      <c r="I10" s="55">
        <f>E10</f>
        <v>6000</v>
      </c>
      <c r="J10" s="1"/>
    </row>
    <row r="11" spans="2:10" x14ac:dyDescent="0.2">
      <c r="B11" s="7">
        <v>610.1</v>
      </c>
      <c r="C11" s="4" t="s">
        <v>7</v>
      </c>
      <c r="D11" s="4"/>
      <c r="E11" s="25">
        <v>1000</v>
      </c>
      <c r="F11" s="8"/>
      <c r="G11" s="4"/>
      <c r="H11" s="4"/>
      <c r="I11" s="55">
        <f t="shared" ref="I11:I21" si="0">E11</f>
        <v>1000</v>
      </c>
      <c r="J11" s="1"/>
    </row>
    <row r="12" spans="2:10" x14ac:dyDescent="0.2">
      <c r="B12" s="7">
        <v>623</v>
      </c>
      <c r="C12" s="4" t="s">
        <v>8</v>
      </c>
      <c r="D12" s="4"/>
      <c r="E12" s="25" t="s">
        <v>10</v>
      </c>
      <c r="F12" s="8"/>
      <c r="G12" s="4"/>
      <c r="H12" s="4"/>
      <c r="I12" s="55" t="str">
        <f t="shared" si="0"/>
        <v>-</v>
      </c>
      <c r="J12" s="1"/>
    </row>
    <row r="13" spans="2:10" x14ac:dyDescent="0.2">
      <c r="B13" s="7">
        <f>B12+1</f>
        <v>624</v>
      </c>
      <c r="C13" s="4" t="s">
        <v>9</v>
      </c>
      <c r="D13" s="4"/>
      <c r="E13" s="25">
        <v>7500</v>
      </c>
      <c r="F13" s="8"/>
      <c r="G13" s="4"/>
      <c r="H13" s="4"/>
      <c r="I13" s="55">
        <f t="shared" si="0"/>
        <v>7500</v>
      </c>
      <c r="J13" s="1"/>
    </row>
    <row r="14" spans="2:10" x14ac:dyDescent="0.2">
      <c r="B14" s="7">
        <v>602</v>
      </c>
      <c r="C14" s="4" t="s">
        <v>12</v>
      </c>
      <c r="D14" s="4"/>
      <c r="E14" s="25">
        <v>0</v>
      </c>
      <c r="F14" s="8"/>
      <c r="G14" s="4"/>
      <c r="H14" s="4"/>
      <c r="I14" s="55">
        <f t="shared" si="0"/>
        <v>0</v>
      </c>
      <c r="J14" s="1"/>
    </row>
    <row r="15" spans="2:10" x14ac:dyDescent="0.2">
      <c r="B15" s="7">
        <v>604</v>
      </c>
      <c r="C15" s="4" t="s">
        <v>13</v>
      </c>
      <c r="D15" s="4"/>
      <c r="E15" s="25">
        <v>0</v>
      </c>
      <c r="F15" s="8"/>
      <c r="G15" s="4"/>
      <c r="H15" s="4"/>
      <c r="I15" s="55">
        <f t="shared" si="0"/>
        <v>0</v>
      </c>
      <c r="J15" s="1"/>
    </row>
    <row r="16" spans="2:10" x14ac:dyDescent="0.2">
      <c r="B16" s="7">
        <v>605</v>
      </c>
      <c r="C16" s="4" t="s">
        <v>14</v>
      </c>
      <c r="D16" s="4"/>
      <c r="E16" s="25">
        <v>100</v>
      </c>
      <c r="F16" s="8"/>
      <c r="G16" s="4"/>
      <c r="H16" s="4"/>
      <c r="I16" s="55">
        <f t="shared" si="0"/>
        <v>100</v>
      </c>
      <c r="J16" s="1"/>
    </row>
    <row r="17" spans="2:9" x14ac:dyDescent="0.2">
      <c r="B17" s="7">
        <v>606</v>
      </c>
      <c r="C17" s="4" t="s">
        <v>15</v>
      </c>
      <c r="D17" s="4"/>
      <c r="E17" s="25">
        <v>0</v>
      </c>
      <c r="F17" s="8"/>
      <c r="G17" s="4"/>
      <c r="H17" s="4"/>
      <c r="I17" s="55">
        <f t="shared" si="0"/>
        <v>0</v>
      </c>
    </row>
    <row r="18" spans="2:9" x14ac:dyDescent="0.2">
      <c r="B18" s="7">
        <v>607</v>
      </c>
      <c r="C18" s="4" t="s">
        <v>16</v>
      </c>
      <c r="D18" s="4"/>
      <c r="E18" s="25">
        <v>2000</v>
      </c>
      <c r="F18" s="8"/>
      <c r="G18" s="4"/>
      <c r="H18" s="4"/>
      <c r="I18" s="55">
        <f t="shared" si="0"/>
        <v>2000</v>
      </c>
    </row>
    <row r="19" spans="2:9" x14ac:dyDescent="0.2">
      <c r="B19" s="7">
        <v>611</v>
      </c>
      <c r="C19" s="4" t="s">
        <v>17</v>
      </c>
      <c r="D19" s="4"/>
      <c r="E19" s="25">
        <v>0</v>
      </c>
      <c r="F19" s="8"/>
      <c r="G19" s="4"/>
      <c r="H19" s="4"/>
      <c r="I19" s="55">
        <v>0</v>
      </c>
    </row>
    <row r="20" spans="2:9" x14ac:dyDescent="0.2">
      <c r="B20" s="7">
        <v>613</v>
      </c>
      <c r="C20" s="4" t="s">
        <v>11</v>
      </c>
      <c r="D20" s="20"/>
      <c r="E20" s="26">
        <v>2000</v>
      </c>
      <c r="F20" s="20"/>
      <c r="G20" s="20"/>
      <c r="H20" s="20"/>
      <c r="I20" s="55">
        <f t="shared" si="0"/>
        <v>2000</v>
      </c>
    </row>
    <row r="21" spans="2:9" x14ac:dyDescent="0.2">
      <c r="B21" s="7">
        <v>625</v>
      </c>
      <c r="C21" s="4" t="s">
        <v>18</v>
      </c>
      <c r="D21" s="20"/>
      <c r="E21" s="27">
        <v>2000</v>
      </c>
      <c r="F21" s="20"/>
      <c r="G21" s="20"/>
      <c r="H21" s="20"/>
      <c r="I21" s="27">
        <f t="shared" si="0"/>
        <v>2000</v>
      </c>
    </row>
    <row r="22" spans="2:9" x14ac:dyDescent="0.2">
      <c r="B22" s="5"/>
      <c r="C22" s="4"/>
      <c r="D22" s="4"/>
      <c r="E22" s="28">
        <f>SUM(E9:E21)</f>
        <v>40600</v>
      </c>
      <c r="F22" s="28"/>
      <c r="G22" s="4"/>
      <c r="H22" s="4"/>
      <c r="I22" s="28">
        <f>SUM(I9:I21)</f>
        <v>40600</v>
      </c>
    </row>
  </sheetData>
  <mergeCells count="3">
    <mergeCell ref="B2:J2"/>
    <mergeCell ref="B4:J4"/>
    <mergeCell ref="B8:C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A9B4-81A2-F445-8006-FAEA2C4B1986}">
  <dimension ref="B2:J15"/>
  <sheetViews>
    <sheetView workbookViewId="0">
      <selection activeCell="D34" sqref="D34"/>
    </sheetView>
  </sheetViews>
  <sheetFormatPr baseColWidth="10" defaultColWidth="11" defaultRowHeight="16" x14ac:dyDescent="0.2"/>
  <cols>
    <col min="2" max="2" width="17" customWidth="1"/>
    <col min="3" max="3" width="12.33203125" customWidth="1"/>
    <col min="5" max="5" width="14.6640625" customWidth="1"/>
    <col min="6" max="6" width="13" customWidth="1"/>
  </cols>
  <sheetData>
    <row r="2" spans="2:10" x14ac:dyDescent="0.2">
      <c r="B2" s="93" t="s">
        <v>27</v>
      </c>
      <c r="C2" s="93"/>
      <c r="D2" s="93"/>
      <c r="E2" s="93"/>
      <c r="F2" s="93"/>
      <c r="G2" s="93"/>
      <c r="H2" s="93"/>
      <c r="I2" s="93"/>
      <c r="J2" s="93"/>
    </row>
    <row r="3" spans="2:10" x14ac:dyDescent="0.2">
      <c r="B3" s="11"/>
      <c r="C3" s="12"/>
      <c r="D3" s="12"/>
      <c r="E3" s="12"/>
      <c r="F3" s="12"/>
      <c r="G3" s="12"/>
      <c r="H3" s="12"/>
      <c r="I3" s="12"/>
      <c r="J3" s="12"/>
    </row>
    <row r="4" spans="2:10" x14ac:dyDescent="0.2">
      <c r="B4" s="94"/>
      <c r="C4" s="94"/>
      <c r="D4" s="94"/>
      <c r="E4" s="94"/>
      <c r="F4" s="94"/>
      <c r="G4" s="94"/>
      <c r="H4" s="94"/>
      <c r="I4" s="94"/>
      <c r="J4" s="94"/>
    </row>
    <row r="5" spans="2:10" x14ac:dyDescent="0.2">
      <c r="B5" s="11"/>
      <c r="C5" s="12"/>
      <c r="D5" s="12"/>
      <c r="E5" s="12"/>
      <c r="F5" s="12"/>
      <c r="G5" s="12"/>
      <c r="H5" s="12"/>
      <c r="I5" s="12"/>
      <c r="J5" s="10"/>
    </row>
    <row r="6" spans="2:10" x14ac:dyDescent="0.2">
      <c r="B6" s="10"/>
      <c r="C6" s="10"/>
      <c r="D6" s="10"/>
      <c r="E6" s="10"/>
      <c r="F6" s="10"/>
      <c r="G6" s="10"/>
      <c r="H6" s="10"/>
      <c r="I6" s="10"/>
      <c r="J6" s="10"/>
    </row>
    <row r="7" spans="2:10" x14ac:dyDescent="0.2">
      <c r="B7" s="13"/>
      <c r="C7" s="13"/>
      <c r="D7" s="13"/>
      <c r="E7" s="13"/>
      <c r="F7" s="13"/>
      <c r="G7" s="13"/>
      <c r="H7" s="13"/>
      <c r="I7" s="13"/>
      <c r="J7" s="10"/>
    </row>
    <row r="8" spans="2:10" ht="32" x14ac:dyDescent="0.2">
      <c r="B8" s="95" t="s">
        <v>2</v>
      </c>
      <c r="C8" s="95"/>
      <c r="D8" s="14"/>
      <c r="E8" s="15" t="s">
        <v>3</v>
      </c>
      <c r="F8" s="15"/>
      <c r="G8" s="13"/>
      <c r="H8" s="13"/>
      <c r="I8" s="37"/>
      <c r="J8" s="10"/>
    </row>
    <row r="9" spans="2:10" x14ac:dyDescent="0.2">
      <c r="B9" s="96" t="s">
        <v>28</v>
      </c>
      <c r="C9" s="96"/>
      <c r="D9" s="13"/>
      <c r="E9" s="39">
        <f>5000</f>
        <v>5000</v>
      </c>
      <c r="G9" s="13"/>
      <c r="H9" s="13"/>
      <c r="I9" s="17"/>
      <c r="J9" s="10"/>
    </row>
    <row r="10" spans="2:10" x14ac:dyDescent="0.2">
      <c r="B10" s="91" t="s">
        <v>29</v>
      </c>
      <c r="C10" s="91"/>
      <c r="D10" s="13"/>
      <c r="E10" s="39">
        <f>5000</f>
        <v>5000</v>
      </c>
      <c r="G10" s="13"/>
      <c r="H10" s="13"/>
      <c r="I10" s="17"/>
      <c r="J10" s="10"/>
    </row>
    <row r="11" spans="2:10" x14ac:dyDescent="0.2">
      <c r="B11" s="91" t="s">
        <v>30</v>
      </c>
      <c r="C11" s="91"/>
      <c r="D11" s="13"/>
      <c r="E11" s="39">
        <f>1500</f>
        <v>1500</v>
      </c>
      <c r="G11" s="13"/>
      <c r="H11" s="13"/>
      <c r="I11" s="17"/>
      <c r="J11" s="10"/>
    </row>
    <row r="12" spans="2:10" x14ac:dyDescent="0.2">
      <c r="B12" s="91" t="s">
        <v>31</v>
      </c>
      <c r="C12" s="91"/>
      <c r="D12" s="13"/>
      <c r="E12" s="39">
        <f>1500</f>
        <v>1500</v>
      </c>
      <c r="G12" s="13"/>
      <c r="H12" s="13"/>
      <c r="I12" s="17"/>
      <c r="J12" s="10"/>
    </row>
    <row r="13" spans="2:10" x14ac:dyDescent="0.2">
      <c r="B13" s="91" t="s">
        <v>32</v>
      </c>
      <c r="C13" s="91"/>
      <c r="D13" s="13"/>
      <c r="E13" s="39">
        <f>3000</f>
        <v>3000</v>
      </c>
      <c r="G13" s="13"/>
      <c r="H13" s="13"/>
      <c r="I13" s="17"/>
      <c r="J13" s="10"/>
    </row>
    <row r="14" spans="2:10" x14ac:dyDescent="0.2">
      <c r="B14" s="92" t="s">
        <v>33</v>
      </c>
      <c r="C14" s="92"/>
      <c r="D14" s="35"/>
      <c r="E14" s="40">
        <f>3000</f>
        <v>3000</v>
      </c>
      <c r="G14" s="13"/>
      <c r="H14" s="36"/>
      <c r="I14" s="36"/>
      <c r="J14" s="34"/>
    </row>
    <row r="15" spans="2:10" x14ac:dyDescent="0.2">
      <c r="B15" s="91" t="s">
        <v>20</v>
      </c>
      <c r="C15" s="91"/>
      <c r="D15" s="13"/>
      <c r="E15" s="38">
        <f>SUM(E9:E14)</f>
        <v>19000</v>
      </c>
      <c r="F15" s="52"/>
      <c r="G15" s="13"/>
      <c r="H15" s="13"/>
      <c r="I15" s="38"/>
      <c r="J15" s="10"/>
    </row>
  </sheetData>
  <mergeCells count="10">
    <mergeCell ref="B12:C12"/>
    <mergeCell ref="B13:C13"/>
    <mergeCell ref="B14:C14"/>
    <mergeCell ref="B15:C15"/>
    <mergeCell ref="B2:J2"/>
    <mergeCell ref="B4:J4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335EE-82D5-E94D-9F17-656E8A5C5A3E}">
  <dimension ref="B2:J11"/>
  <sheetViews>
    <sheetView workbookViewId="0">
      <selection activeCell="E11" sqref="E11"/>
    </sheetView>
  </sheetViews>
  <sheetFormatPr baseColWidth="10" defaultColWidth="11" defaultRowHeight="16" x14ac:dyDescent="0.2"/>
  <cols>
    <col min="3" max="3" width="19.5" customWidth="1"/>
    <col min="5" max="5" width="19.83203125" customWidth="1"/>
  </cols>
  <sheetData>
    <row r="2" spans="2:10" x14ac:dyDescent="0.2">
      <c r="B2" s="93" t="s">
        <v>34</v>
      </c>
      <c r="C2" s="93"/>
      <c r="D2" s="93"/>
      <c r="E2" s="93"/>
      <c r="F2" s="93"/>
      <c r="G2" s="93"/>
      <c r="H2" s="93"/>
      <c r="I2" s="93"/>
      <c r="J2" s="93"/>
    </row>
    <row r="3" spans="2:10" x14ac:dyDescent="0.2">
      <c r="B3" s="11"/>
      <c r="C3" s="12"/>
      <c r="D3" s="12"/>
      <c r="E3" s="12"/>
      <c r="F3" s="12"/>
      <c r="G3" s="12"/>
      <c r="H3" s="12"/>
      <c r="I3" s="12"/>
      <c r="J3" s="12"/>
    </row>
    <row r="4" spans="2:10" x14ac:dyDescent="0.2">
      <c r="B4" s="94"/>
      <c r="C4" s="94"/>
      <c r="D4" s="94"/>
      <c r="E4" s="94"/>
      <c r="F4" s="94"/>
      <c r="G4" s="94"/>
      <c r="H4" s="94"/>
      <c r="I4" s="94"/>
      <c r="J4" s="94"/>
    </row>
    <row r="5" spans="2:10" x14ac:dyDescent="0.2">
      <c r="B5" s="11"/>
      <c r="C5" s="12"/>
      <c r="D5" s="12"/>
      <c r="E5" s="12"/>
      <c r="F5" s="12"/>
      <c r="G5" s="12"/>
      <c r="H5" s="12"/>
      <c r="I5" s="12"/>
      <c r="J5" s="10"/>
    </row>
    <row r="6" spans="2:10" x14ac:dyDescent="0.2">
      <c r="B6" s="10"/>
      <c r="C6" s="10"/>
      <c r="D6" s="10"/>
      <c r="E6" s="10"/>
      <c r="F6" s="10"/>
      <c r="G6" s="10"/>
      <c r="H6" s="10"/>
      <c r="I6" s="10"/>
      <c r="J6" s="10"/>
    </row>
    <row r="7" spans="2:10" x14ac:dyDescent="0.2">
      <c r="B7" s="13"/>
      <c r="C7" s="13"/>
      <c r="D7" s="13"/>
      <c r="E7" s="13"/>
      <c r="F7" s="13"/>
      <c r="G7" s="13"/>
      <c r="H7" s="13"/>
      <c r="I7" s="13"/>
      <c r="J7" s="10"/>
    </row>
    <row r="8" spans="2:10" x14ac:dyDescent="0.2">
      <c r="B8" s="95" t="s">
        <v>2</v>
      </c>
      <c r="C8" s="95"/>
      <c r="D8" s="14"/>
      <c r="E8" s="15" t="s">
        <v>3</v>
      </c>
      <c r="F8" s="13"/>
      <c r="G8" s="13"/>
      <c r="H8" s="13"/>
      <c r="I8" s="37"/>
      <c r="J8" s="10"/>
    </row>
    <row r="9" spans="2:10" x14ac:dyDescent="0.2">
      <c r="B9" s="14"/>
      <c r="C9" s="14" t="s">
        <v>40</v>
      </c>
      <c r="D9" s="14"/>
      <c r="E9" s="37">
        <v>0</v>
      </c>
      <c r="F9" s="13"/>
      <c r="G9" s="13"/>
      <c r="H9" s="13"/>
      <c r="I9" s="37"/>
      <c r="J9" s="10"/>
    </row>
    <row r="10" spans="2:10" x14ac:dyDescent="0.2">
      <c r="B10" s="14"/>
      <c r="C10" s="14" t="s">
        <v>35</v>
      </c>
      <c r="D10" s="14"/>
      <c r="E10" s="37">
        <v>9000</v>
      </c>
      <c r="F10" s="13"/>
      <c r="G10" s="13"/>
      <c r="H10" s="13"/>
      <c r="I10" s="37"/>
      <c r="J10" s="10"/>
    </row>
    <row r="11" spans="2:10" x14ac:dyDescent="0.2">
      <c r="B11" s="91" t="s">
        <v>20</v>
      </c>
      <c r="C11" s="91"/>
      <c r="D11" s="13"/>
      <c r="E11" s="38">
        <f>SUM(E9:E10)</f>
        <v>9000</v>
      </c>
      <c r="F11" s="38"/>
      <c r="G11" s="13"/>
      <c r="H11" s="13"/>
      <c r="I11" s="38"/>
      <c r="J11" s="10"/>
    </row>
  </sheetData>
  <mergeCells count="4">
    <mergeCell ref="B11:C11"/>
    <mergeCell ref="B2:J2"/>
    <mergeCell ref="B4:J4"/>
    <mergeCell ref="B8:C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D17F2-FDA1-774C-8178-6A3731B0B38D}">
  <dimension ref="B2:J15"/>
  <sheetViews>
    <sheetView topLeftCell="A4" zoomScale="158" workbookViewId="0">
      <selection activeCell="E11" sqref="E11"/>
    </sheetView>
  </sheetViews>
  <sheetFormatPr baseColWidth="10" defaultColWidth="11" defaultRowHeight="16" x14ac:dyDescent="0.2"/>
  <cols>
    <col min="5" max="5" width="11.5" bestFit="1" customWidth="1"/>
  </cols>
  <sheetData>
    <row r="2" spans="2:10" x14ac:dyDescent="0.2">
      <c r="B2" s="93" t="s">
        <v>0</v>
      </c>
      <c r="C2" s="93"/>
      <c r="D2" s="93"/>
      <c r="E2" s="93"/>
      <c r="F2" s="93"/>
      <c r="G2" s="93"/>
      <c r="H2" s="93"/>
      <c r="I2" s="93"/>
      <c r="J2" s="93"/>
    </row>
    <row r="3" spans="2:10" ht="12" customHeight="1" x14ac:dyDescent="0.2">
      <c r="B3" s="11"/>
      <c r="C3" s="12"/>
      <c r="D3" s="12"/>
      <c r="E3" s="12"/>
      <c r="F3" s="12"/>
      <c r="G3" s="12"/>
      <c r="H3" s="12"/>
      <c r="I3" s="12"/>
      <c r="J3" s="12"/>
    </row>
    <row r="4" spans="2:10" ht="13" customHeight="1" x14ac:dyDescent="0.2">
      <c r="B4" s="94"/>
      <c r="C4" s="94"/>
      <c r="D4" s="94"/>
      <c r="E4" s="94"/>
      <c r="F4" s="94"/>
      <c r="G4" s="94"/>
      <c r="H4" s="94"/>
      <c r="I4" s="94"/>
      <c r="J4" s="94"/>
    </row>
    <row r="5" spans="2:10" x14ac:dyDescent="0.2">
      <c r="B5" s="11"/>
      <c r="C5" s="12"/>
      <c r="D5" s="12"/>
      <c r="E5" s="12"/>
      <c r="F5" s="12"/>
      <c r="G5" s="12"/>
      <c r="H5" s="12"/>
      <c r="I5" s="12"/>
      <c r="J5" s="10"/>
    </row>
    <row r="6" spans="2:10" x14ac:dyDescent="0.2">
      <c r="B6" s="10"/>
      <c r="C6" s="10"/>
      <c r="D6" s="10"/>
      <c r="E6" s="10"/>
      <c r="F6" s="10"/>
      <c r="G6" s="10"/>
      <c r="H6" s="10"/>
      <c r="I6" s="10"/>
      <c r="J6" s="10"/>
    </row>
    <row r="7" spans="2:10" x14ac:dyDescent="0.2">
      <c r="B7" s="13"/>
      <c r="C7" s="13"/>
      <c r="D7" s="13"/>
      <c r="E7" s="13"/>
      <c r="F7" s="13"/>
      <c r="G7" s="13"/>
      <c r="H7" s="13"/>
      <c r="I7" s="13"/>
      <c r="J7" s="10"/>
    </row>
    <row r="8" spans="2:10" ht="32" x14ac:dyDescent="0.2">
      <c r="B8" s="95" t="s">
        <v>2</v>
      </c>
      <c r="C8" s="95"/>
      <c r="D8" s="14"/>
      <c r="E8" s="15" t="s">
        <v>3</v>
      </c>
      <c r="F8" s="13"/>
      <c r="G8" s="13"/>
      <c r="H8" s="13"/>
      <c r="I8" s="37"/>
      <c r="J8" s="10"/>
    </row>
    <row r="9" spans="2:10" x14ac:dyDescent="0.2">
      <c r="B9" s="16">
        <v>615.20000000000005</v>
      </c>
      <c r="C9" s="13" t="s">
        <v>5</v>
      </c>
      <c r="D9" s="13"/>
      <c r="E9" s="17">
        <v>2000</v>
      </c>
      <c r="F9" s="17"/>
      <c r="G9" s="13"/>
      <c r="H9" s="13"/>
      <c r="I9" s="17"/>
      <c r="J9" s="10"/>
    </row>
    <row r="10" spans="2:10" x14ac:dyDescent="0.2">
      <c r="B10" s="16">
        <v>608.20000000000005</v>
      </c>
      <c r="C10" s="13" t="s">
        <v>6</v>
      </c>
      <c r="D10" s="13"/>
      <c r="E10" s="17">
        <v>40000</v>
      </c>
      <c r="F10" s="18"/>
      <c r="G10" s="13"/>
      <c r="H10" s="13"/>
      <c r="I10" s="17"/>
      <c r="J10" s="10"/>
    </row>
    <row r="11" spans="2:10" x14ac:dyDescent="0.2">
      <c r="B11" s="16">
        <v>610.20000000000005</v>
      </c>
      <c r="C11" s="13" t="s">
        <v>7</v>
      </c>
      <c r="D11" s="13"/>
      <c r="E11" s="17">
        <v>2000</v>
      </c>
      <c r="F11" s="18"/>
      <c r="G11" s="13"/>
      <c r="H11" s="13"/>
      <c r="I11" s="17"/>
      <c r="J11" s="10"/>
    </row>
    <row r="12" spans="2:10" x14ac:dyDescent="0.2">
      <c r="B12" s="16">
        <v>623</v>
      </c>
      <c r="C12" s="13" t="s">
        <v>8</v>
      </c>
      <c r="D12" s="13"/>
      <c r="E12" s="17">
        <v>5000</v>
      </c>
      <c r="F12" s="18"/>
      <c r="G12" s="13"/>
      <c r="H12" s="13"/>
      <c r="I12" s="17"/>
      <c r="J12" s="10"/>
    </row>
    <row r="13" spans="2:10" x14ac:dyDescent="0.2">
      <c r="B13" s="16">
        <v>624</v>
      </c>
      <c r="C13" s="13" t="s">
        <v>9</v>
      </c>
      <c r="D13" s="13"/>
      <c r="E13" s="17">
        <v>0</v>
      </c>
      <c r="F13" s="18"/>
      <c r="G13" s="13"/>
      <c r="H13" s="13"/>
      <c r="I13" s="17"/>
      <c r="J13" s="10"/>
    </row>
    <row r="14" spans="2:10" x14ac:dyDescent="0.2">
      <c r="B14" s="22">
        <v>613</v>
      </c>
      <c r="C14" s="22" t="s">
        <v>11</v>
      </c>
      <c r="D14" s="20"/>
      <c r="E14" s="23">
        <v>0</v>
      </c>
      <c r="F14" s="20"/>
      <c r="G14" s="20"/>
      <c r="H14" s="20"/>
      <c r="I14" s="20"/>
      <c r="J14" s="21"/>
    </row>
    <row r="15" spans="2:10" x14ac:dyDescent="0.2">
      <c r="B15" s="14"/>
      <c r="C15" s="13"/>
      <c r="D15" s="13"/>
      <c r="E15" s="19">
        <f>SUM(E9:E14)</f>
        <v>49000</v>
      </c>
      <c r="F15" s="19"/>
      <c r="G15" s="13"/>
      <c r="H15" s="13"/>
      <c r="I15" s="38"/>
      <c r="J15" s="10"/>
    </row>
  </sheetData>
  <mergeCells count="3">
    <mergeCell ref="B2:J2"/>
    <mergeCell ref="B4:J4"/>
    <mergeCell ref="B8:C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FDB0D-77A1-044D-8D20-99849DDFE017}">
  <dimension ref="B2:J10"/>
  <sheetViews>
    <sheetView topLeftCell="B2" zoomScale="135" workbookViewId="0">
      <selection activeCell="E10" sqref="E10"/>
    </sheetView>
  </sheetViews>
  <sheetFormatPr baseColWidth="10" defaultColWidth="11" defaultRowHeight="16" x14ac:dyDescent="0.2"/>
  <cols>
    <col min="2" max="2" width="13.5" customWidth="1"/>
    <col min="3" max="3" width="26" customWidth="1"/>
    <col min="5" max="5" width="11.5" bestFit="1" customWidth="1"/>
  </cols>
  <sheetData>
    <row r="2" spans="2:10" x14ac:dyDescent="0.2">
      <c r="B2" s="93" t="s">
        <v>36</v>
      </c>
      <c r="C2" s="93"/>
      <c r="D2" s="93"/>
      <c r="E2" s="93"/>
      <c r="F2" s="93"/>
      <c r="G2" s="93"/>
      <c r="H2" s="93"/>
      <c r="I2" s="93"/>
      <c r="J2" s="93"/>
    </row>
    <row r="3" spans="2:10" x14ac:dyDescent="0.2">
      <c r="B3" s="11"/>
      <c r="C3" s="12"/>
      <c r="D3" s="12"/>
      <c r="E3" s="12"/>
      <c r="F3" s="12"/>
      <c r="G3" s="12"/>
      <c r="H3" s="12"/>
      <c r="I3" s="12"/>
      <c r="J3" s="12"/>
    </row>
    <row r="4" spans="2:10" x14ac:dyDescent="0.2">
      <c r="B4" s="94"/>
      <c r="C4" s="94"/>
      <c r="D4" s="94"/>
      <c r="E4" s="94"/>
      <c r="F4" s="94"/>
      <c r="G4" s="94"/>
      <c r="H4" s="94"/>
      <c r="I4" s="94"/>
      <c r="J4" s="94"/>
    </row>
    <row r="5" spans="2:10" x14ac:dyDescent="0.2">
      <c r="B5" s="11"/>
      <c r="C5" s="12"/>
      <c r="D5" s="12"/>
      <c r="E5" s="12"/>
      <c r="F5" s="12"/>
      <c r="G5" s="12"/>
      <c r="H5" s="12"/>
      <c r="I5" s="12"/>
      <c r="J5" s="10"/>
    </row>
    <row r="6" spans="2:10" x14ac:dyDescent="0.2">
      <c r="B6" s="10"/>
      <c r="C6" s="10"/>
      <c r="D6" s="10"/>
      <c r="E6" s="10"/>
      <c r="F6" s="10"/>
      <c r="G6" s="10"/>
      <c r="H6" s="10"/>
      <c r="I6" s="10"/>
      <c r="J6" s="10"/>
    </row>
    <row r="7" spans="2:10" x14ac:dyDescent="0.2">
      <c r="B7" s="13"/>
      <c r="C7" s="13"/>
      <c r="D7" s="13"/>
      <c r="E7" s="13"/>
      <c r="F7" s="13"/>
      <c r="G7" s="13"/>
      <c r="H7" s="13"/>
      <c r="I7" s="13"/>
      <c r="J7" s="10"/>
    </row>
    <row r="8" spans="2:10" ht="32" x14ac:dyDescent="0.2">
      <c r="B8" s="95" t="s">
        <v>2</v>
      </c>
      <c r="C8" s="95"/>
      <c r="D8" s="14"/>
      <c r="E8" s="15" t="s">
        <v>3</v>
      </c>
      <c r="F8" s="13"/>
      <c r="G8" s="13"/>
      <c r="H8" s="13"/>
      <c r="I8" s="37"/>
      <c r="J8" s="10"/>
    </row>
    <row r="9" spans="2:10" x14ac:dyDescent="0.2">
      <c r="B9" s="32">
        <v>631</v>
      </c>
      <c r="C9" s="42" t="s">
        <v>37</v>
      </c>
      <c r="D9" s="13"/>
      <c r="E9" s="41">
        <v>20000</v>
      </c>
      <c r="F9" s="17"/>
      <c r="G9" s="13"/>
      <c r="H9" s="13"/>
      <c r="I9" s="17"/>
      <c r="J9" s="10"/>
    </row>
    <row r="10" spans="2:10" x14ac:dyDescent="0.2">
      <c r="B10" s="91" t="s">
        <v>20</v>
      </c>
      <c r="C10" s="91"/>
      <c r="D10" s="13"/>
      <c r="E10" s="38">
        <f>SUM(E9:E9)</f>
        <v>20000</v>
      </c>
      <c r="F10" s="38"/>
      <c r="G10" s="13"/>
      <c r="H10" s="13"/>
      <c r="I10" s="38"/>
      <c r="J10" s="10"/>
    </row>
  </sheetData>
  <mergeCells count="4">
    <mergeCell ref="B2:J2"/>
    <mergeCell ref="B4:J4"/>
    <mergeCell ref="B8:C8"/>
    <mergeCell ref="B10:C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D50A1-A2A3-FA4E-89B0-5F804123B65C}">
  <dimension ref="A2:E12"/>
  <sheetViews>
    <sheetView topLeftCell="B1" workbookViewId="0">
      <selection activeCell="E12" sqref="E12"/>
    </sheetView>
  </sheetViews>
  <sheetFormatPr baseColWidth="10" defaultColWidth="11" defaultRowHeight="16" x14ac:dyDescent="0.2"/>
  <cols>
    <col min="1" max="1" width="29.6640625" customWidth="1"/>
    <col min="2" max="2" width="11.83203125" customWidth="1"/>
    <col min="3" max="3" width="30.33203125" customWidth="1"/>
    <col min="4" max="4" width="11.1640625" customWidth="1"/>
    <col min="5" max="5" width="20.1640625" customWidth="1"/>
  </cols>
  <sheetData>
    <row r="2" spans="1:5" x14ac:dyDescent="0.2">
      <c r="A2" t="s">
        <v>21</v>
      </c>
    </row>
    <row r="4" spans="1:5" x14ac:dyDescent="0.2">
      <c r="A4" s="21"/>
      <c r="B4" s="21"/>
      <c r="C4" s="21"/>
      <c r="D4" s="21"/>
      <c r="E4" s="21"/>
    </row>
    <row r="5" spans="1:5" x14ac:dyDescent="0.2">
      <c r="A5" s="21"/>
      <c r="B5" s="82" t="s">
        <v>2</v>
      </c>
      <c r="C5" s="82"/>
      <c r="D5" s="20"/>
      <c r="E5" s="84" t="s">
        <v>19</v>
      </c>
    </row>
    <row r="6" spans="1:5" x14ac:dyDescent="0.2">
      <c r="A6" s="21"/>
      <c r="B6" s="83"/>
      <c r="C6" s="83"/>
      <c r="D6" s="33"/>
      <c r="E6" s="85"/>
    </row>
    <row r="7" spans="1:5" x14ac:dyDescent="0.2">
      <c r="A7" s="21"/>
      <c r="B7" s="29">
        <v>615.20000000000005</v>
      </c>
      <c r="C7" s="30" t="s">
        <v>5</v>
      </c>
      <c r="D7" s="30"/>
      <c r="E7" s="31">
        <f>Tarang!I9+'Grad Social Club'!I9+NGSA!I9+MarineGSO!I9+ASGSA!I9+MRS!I9+SPE!I9+SAGE!I9</f>
        <v>2958.75</v>
      </c>
    </row>
    <row r="8" spans="1:5" x14ac:dyDescent="0.2">
      <c r="A8" s="21"/>
      <c r="B8" s="29">
        <v>608.20000000000005</v>
      </c>
      <c r="C8" s="30" t="s">
        <v>6</v>
      </c>
      <c r="D8" s="30"/>
      <c r="E8" s="31">
        <f>Tarang!I10+'Grad Social Club'!I10+NGSA!I10+MarineGSO!I10+ASGSA!I10+MRS!I10+SPE!I10+SAGE!I10</f>
        <v>16005</v>
      </c>
    </row>
    <row r="9" spans="1:5" x14ac:dyDescent="0.2">
      <c r="A9" s="21"/>
      <c r="B9" s="29">
        <v>610.20000000000005</v>
      </c>
      <c r="C9" s="30" t="s">
        <v>7</v>
      </c>
      <c r="D9" s="30"/>
      <c r="E9" s="31">
        <f>Tarang!I11+'Grad Social Club'!I11+NGSA!I11+MarineGSO!I11+ASGSA!I11+MRS!I11+SPE!I11+SAGE!I11</f>
        <v>1036.25</v>
      </c>
    </row>
    <row r="10" spans="1:5" x14ac:dyDescent="0.2">
      <c r="A10" s="21"/>
      <c r="B10" s="29">
        <v>623</v>
      </c>
      <c r="C10" s="30" t="s">
        <v>8</v>
      </c>
      <c r="D10" s="30"/>
      <c r="E10" s="31">
        <f>0</f>
        <v>0</v>
      </c>
    </row>
    <row r="11" spans="1:5" x14ac:dyDescent="0.2">
      <c r="A11" s="21"/>
      <c r="B11" s="29">
        <f t="shared" ref="B11" si="0">B10+1</f>
        <v>624</v>
      </c>
      <c r="C11" s="30" t="s">
        <v>9</v>
      </c>
      <c r="D11" s="30"/>
      <c r="E11" s="31">
        <f>0</f>
        <v>0</v>
      </c>
    </row>
    <row r="12" spans="1:5" x14ac:dyDescent="0.2">
      <c r="A12" s="21"/>
      <c r="B12" s="20"/>
      <c r="C12" s="30" t="s">
        <v>20</v>
      </c>
      <c r="D12" s="20"/>
      <c r="E12" s="31">
        <f>SUM(E7:E11)</f>
        <v>20000</v>
      </c>
    </row>
  </sheetData>
  <mergeCells count="2">
    <mergeCell ref="E5:E6"/>
    <mergeCell ref="B5:C6"/>
  </mergeCells>
  <pageMargins left="0.7" right="0.7" top="0.75" bottom="0.75" header="0.3" footer="0.3"/>
  <ignoredErrors>
    <ignoredError sqref="E7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E2F9F-5995-4558-BEB0-17D554A151D0}">
  <dimension ref="B2:J14"/>
  <sheetViews>
    <sheetView workbookViewId="0">
      <selection activeCell="V30" sqref="V30"/>
    </sheetView>
  </sheetViews>
  <sheetFormatPr baseColWidth="10" defaultColWidth="12.6640625" defaultRowHeight="16" x14ac:dyDescent="0.2"/>
  <cols>
    <col min="1" max="1" width="3.1640625" customWidth="1"/>
    <col min="2" max="2" width="6.6640625" customWidth="1"/>
    <col min="3" max="3" width="26.5" customWidth="1"/>
    <col min="4" max="4" width="2.6640625" customWidth="1"/>
    <col min="5" max="5" width="17.1640625" customWidth="1"/>
    <col min="6" max="6" width="2.6640625" customWidth="1"/>
    <col min="7" max="7" width="1.33203125" customWidth="1"/>
    <col min="8" max="8" width="1.1640625" customWidth="1"/>
    <col min="9" max="9" width="20.1640625" customWidth="1"/>
    <col min="10" max="10" width="11.5" customWidth="1"/>
    <col min="11" max="11" width="0.83203125" customWidth="1"/>
    <col min="12" max="12" width="3.1640625" customWidth="1"/>
    <col min="13" max="29" width="8" customWidth="1"/>
  </cols>
  <sheetData>
    <row r="2" spans="2:10" x14ac:dyDescent="0.2">
      <c r="B2" s="86" t="s">
        <v>0</v>
      </c>
      <c r="C2" s="87"/>
      <c r="D2" s="87"/>
      <c r="E2" s="87"/>
      <c r="F2" s="87"/>
      <c r="G2" s="87"/>
      <c r="H2" s="87"/>
      <c r="I2" s="87"/>
      <c r="J2" s="87"/>
    </row>
    <row r="3" spans="2:10" x14ac:dyDescent="0.2">
      <c r="B3" s="2"/>
      <c r="C3" s="3"/>
      <c r="D3" s="3"/>
      <c r="E3" s="3"/>
      <c r="F3" s="3"/>
      <c r="G3" s="3"/>
      <c r="H3" s="3"/>
      <c r="I3" s="3"/>
      <c r="J3" s="3"/>
    </row>
    <row r="4" spans="2:10" ht="29.25" customHeight="1" x14ac:dyDescent="0.2">
      <c r="B4" s="88" t="s">
        <v>1</v>
      </c>
      <c r="C4" s="87"/>
      <c r="D4" s="87"/>
      <c r="E4" s="87"/>
      <c r="F4" s="87"/>
      <c r="G4" s="87"/>
      <c r="H4" s="87"/>
      <c r="I4" s="87"/>
      <c r="J4" s="87"/>
    </row>
    <row r="5" spans="2:10" ht="8.25" customHeight="1" x14ac:dyDescent="0.2">
      <c r="B5" s="2"/>
      <c r="C5" s="3"/>
      <c r="D5" s="3"/>
      <c r="E5" s="3"/>
      <c r="F5" s="3"/>
      <c r="G5" s="3"/>
      <c r="H5" s="3"/>
      <c r="I5" s="3"/>
      <c r="J5" s="1"/>
    </row>
    <row r="6" spans="2:10" ht="10.5" customHeight="1" x14ac:dyDescent="0.2">
      <c r="B6" s="1"/>
      <c r="C6" s="1"/>
      <c r="D6" s="1"/>
      <c r="E6" s="1"/>
      <c r="F6" s="1"/>
      <c r="G6" s="1"/>
      <c r="H6" s="1"/>
      <c r="I6" s="1"/>
      <c r="J6" s="1"/>
    </row>
    <row r="7" spans="2:10" ht="6" customHeight="1" x14ac:dyDescent="0.2">
      <c r="B7" s="4"/>
      <c r="C7" s="4"/>
      <c r="D7" s="4"/>
      <c r="E7" s="4"/>
      <c r="F7" s="4"/>
      <c r="G7" s="4"/>
      <c r="H7" s="4"/>
      <c r="I7" s="4"/>
      <c r="J7" s="1"/>
    </row>
    <row r="8" spans="2:10" x14ac:dyDescent="0.2">
      <c r="B8" s="97" t="s">
        <v>2</v>
      </c>
      <c r="C8" s="98"/>
      <c r="D8" s="5"/>
      <c r="E8" s="6" t="s">
        <v>3</v>
      </c>
      <c r="F8" s="4"/>
      <c r="G8" s="4"/>
      <c r="H8" s="4"/>
      <c r="I8" s="6" t="s">
        <v>4</v>
      </c>
      <c r="J8" s="1"/>
    </row>
    <row r="9" spans="2:10" x14ac:dyDescent="0.2">
      <c r="B9" s="7">
        <v>615</v>
      </c>
      <c r="C9" s="4" t="s">
        <v>76</v>
      </c>
      <c r="D9" s="4"/>
      <c r="E9" s="71">
        <v>1875</v>
      </c>
      <c r="F9" s="71"/>
      <c r="G9" s="72"/>
      <c r="H9" s="72"/>
      <c r="I9" s="71">
        <f>I14*0.15</f>
        <v>750</v>
      </c>
      <c r="J9" s="56"/>
    </row>
    <row r="10" spans="2:10" x14ac:dyDescent="0.2">
      <c r="B10" s="7">
        <v>608.20000000000005</v>
      </c>
      <c r="C10" s="4" t="s">
        <v>6</v>
      </c>
      <c r="D10" s="4"/>
      <c r="E10" s="71">
        <v>17930</v>
      </c>
      <c r="F10" s="72"/>
      <c r="G10" s="72"/>
      <c r="H10" s="72"/>
      <c r="I10" s="71">
        <f>I14*0.8</f>
        <v>4000</v>
      </c>
      <c r="J10" s="56"/>
    </row>
    <row r="11" spans="2:10" x14ac:dyDescent="0.2">
      <c r="B11" s="7">
        <v>610.20000000000005</v>
      </c>
      <c r="C11" s="4" t="s">
        <v>7</v>
      </c>
      <c r="D11" s="4"/>
      <c r="E11" s="71">
        <v>1720</v>
      </c>
      <c r="F11" s="72"/>
      <c r="G11" s="72"/>
      <c r="H11" s="72"/>
      <c r="I11" s="71">
        <f>I14*0.05</f>
        <v>250</v>
      </c>
      <c r="J11" s="56"/>
    </row>
    <row r="12" spans="2:10" x14ac:dyDescent="0.2">
      <c r="B12" s="7">
        <v>623</v>
      </c>
      <c r="C12" s="4" t="s">
        <v>77</v>
      </c>
      <c r="D12" s="4"/>
      <c r="E12" s="71">
        <v>2125</v>
      </c>
      <c r="F12" s="72"/>
      <c r="G12" s="72"/>
      <c r="H12" s="72"/>
      <c r="I12" s="71">
        <v>0</v>
      </c>
      <c r="J12" s="56"/>
    </row>
    <row r="13" spans="2:10" x14ac:dyDescent="0.2">
      <c r="B13" s="7">
        <f>B12+1</f>
        <v>624</v>
      </c>
      <c r="C13" s="4" t="s">
        <v>9</v>
      </c>
      <c r="D13" s="4"/>
      <c r="E13" s="71">
        <v>0</v>
      </c>
      <c r="F13" s="72"/>
      <c r="G13" s="72"/>
      <c r="H13" s="72"/>
      <c r="I13" s="71">
        <v>0</v>
      </c>
      <c r="J13" s="56"/>
    </row>
    <row r="14" spans="2:10" ht="15.75" customHeight="1" x14ac:dyDescent="0.2">
      <c r="B14" s="5"/>
      <c r="C14" s="4"/>
      <c r="D14" s="4"/>
      <c r="E14" s="73">
        <f>SUM(E9:E13)</f>
        <v>23650</v>
      </c>
      <c r="F14" s="73"/>
      <c r="G14" s="72"/>
      <c r="H14" s="72"/>
      <c r="I14" s="73">
        <f>5000</f>
        <v>5000</v>
      </c>
      <c r="J14" s="56"/>
    </row>
  </sheetData>
  <mergeCells count="3">
    <mergeCell ref="B2:J2"/>
    <mergeCell ref="B4:J4"/>
    <mergeCell ref="B8:C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942E3-C081-4E4C-8222-52385255E833}">
  <dimension ref="B2:J14"/>
  <sheetViews>
    <sheetView workbookViewId="0">
      <selection activeCell="Y30" sqref="Y30"/>
    </sheetView>
  </sheetViews>
  <sheetFormatPr baseColWidth="10" defaultColWidth="12.6640625" defaultRowHeight="16" x14ac:dyDescent="0.2"/>
  <cols>
    <col min="1" max="1" width="3.1640625" customWidth="1"/>
    <col min="2" max="2" width="6.6640625" customWidth="1"/>
    <col min="3" max="3" width="26.5" customWidth="1"/>
    <col min="4" max="4" width="2.6640625" customWidth="1"/>
    <col min="5" max="5" width="11.5" customWidth="1"/>
    <col min="6" max="6" width="2.6640625" customWidth="1"/>
    <col min="7" max="7" width="1.33203125" customWidth="1"/>
    <col min="8" max="8" width="1.1640625" customWidth="1"/>
    <col min="9" max="9" width="13.1640625" customWidth="1"/>
    <col min="10" max="10" width="11.5" customWidth="1"/>
    <col min="11" max="11" width="0.83203125" customWidth="1"/>
    <col min="12" max="12" width="3.1640625" customWidth="1"/>
    <col min="13" max="30" width="8" customWidth="1"/>
  </cols>
  <sheetData>
    <row r="2" spans="2:10" x14ac:dyDescent="0.2">
      <c r="B2" s="86" t="s">
        <v>0</v>
      </c>
      <c r="C2" s="87"/>
      <c r="D2" s="87"/>
      <c r="E2" s="87"/>
      <c r="F2" s="87"/>
      <c r="G2" s="87"/>
      <c r="H2" s="87"/>
      <c r="I2" s="87"/>
      <c r="J2" s="87"/>
    </row>
    <row r="3" spans="2:10" x14ac:dyDescent="0.2">
      <c r="B3" s="2"/>
      <c r="C3" s="3"/>
      <c r="D3" s="3"/>
      <c r="E3" s="3"/>
      <c r="F3" s="3"/>
      <c r="G3" s="3"/>
      <c r="H3" s="3"/>
      <c r="I3" s="3"/>
      <c r="J3" s="3"/>
    </row>
    <row r="4" spans="2:10" ht="29.25" customHeight="1" x14ac:dyDescent="0.2">
      <c r="B4" s="88" t="s">
        <v>1</v>
      </c>
      <c r="C4" s="87"/>
      <c r="D4" s="87"/>
      <c r="E4" s="87"/>
      <c r="F4" s="87"/>
      <c r="G4" s="87"/>
      <c r="H4" s="87"/>
      <c r="I4" s="87"/>
      <c r="J4" s="87"/>
    </row>
    <row r="5" spans="2:10" ht="8.25" customHeight="1" x14ac:dyDescent="0.2">
      <c r="B5" s="2"/>
      <c r="C5" s="3"/>
      <c r="D5" s="3"/>
      <c r="E5" s="3"/>
      <c r="F5" s="3"/>
      <c r="G5" s="3"/>
      <c r="H5" s="3"/>
      <c r="I5" s="3"/>
      <c r="J5" s="1"/>
    </row>
    <row r="6" spans="2:10" ht="10.5" customHeight="1" x14ac:dyDescent="0.2">
      <c r="B6" s="1"/>
      <c r="C6" s="1"/>
      <c r="D6" s="1"/>
      <c r="E6" s="1"/>
      <c r="F6" s="1"/>
      <c r="G6" s="1"/>
      <c r="H6" s="1"/>
      <c r="I6" s="1"/>
      <c r="J6" s="1"/>
    </row>
    <row r="7" spans="2:10" ht="6" customHeight="1" x14ac:dyDescent="0.2">
      <c r="B7" s="4"/>
      <c r="C7" s="4"/>
      <c r="D7" s="4"/>
      <c r="E7" s="4"/>
      <c r="F7" s="4"/>
      <c r="G7" s="4"/>
      <c r="H7" s="4"/>
      <c r="I7" s="4"/>
      <c r="J7" s="1"/>
    </row>
    <row r="8" spans="2:10" ht="32" x14ac:dyDescent="0.2">
      <c r="B8" s="97" t="s">
        <v>2</v>
      </c>
      <c r="C8" s="98"/>
      <c r="D8" s="5"/>
      <c r="E8" s="6" t="s">
        <v>3</v>
      </c>
      <c r="F8" s="4"/>
      <c r="G8" s="4"/>
      <c r="H8" s="4"/>
      <c r="I8" s="6" t="s">
        <v>4</v>
      </c>
      <c r="J8" s="1"/>
    </row>
    <row r="9" spans="2:10" x14ac:dyDescent="0.2">
      <c r="B9" s="7">
        <v>615</v>
      </c>
      <c r="C9" s="4" t="s">
        <v>5</v>
      </c>
      <c r="D9" s="4"/>
      <c r="E9" s="71">
        <v>0</v>
      </c>
      <c r="F9" s="71"/>
      <c r="G9" s="72"/>
      <c r="H9" s="72"/>
      <c r="I9" s="71">
        <f>I14*0.15</f>
        <v>750</v>
      </c>
      <c r="J9" s="1"/>
    </row>
    <row r="10" spans="2:10" x14ac:dyDescent="0.2">
      <c r="B10" s="7">
        <v>608.20000000000005</v>
      </c>
      <c r="C10" s="4" t="s">
        <v>6</v>
      </c>
      <c r="D10" s="4"/>
      <c r="E10" s="71">
        <v>8000</v>
      </c>
      <c r="F10" s="72"/>
      <c r="G10" s="72"/>
      <c r="H10" s="72"/>
      <c r="I10" s="71">
        <f>I14*0.8</f>
        <v>4000</v>
      </c>
      <c r="J10" s="1"/>
    </row>
    <row r="11" spans="2:10" x14ac:dyDescent="0.2">
      <c r="B11" s="7">
        <v>610.20000000000005</v>
      </c>
      <c r="C11" s="4" t="s">
        <v>7</v>
      </c>
      <c r="D11" s="4"/>
      <c r="E11" s="71">
        <v>500</v>
      </c>
      <c r="F11" s="72"/>
      <c r="G11" s="72"/>
      <c r="H11" s="72"/>
      <c r="I11" s="71">
        <f>I14*0.05</f>
        <v>250</v>
      </c>
      <c r="J11" s="1"/>
    </row>
    <row r="12" spans="2:10" x14ac:dyDescent="0.2">
      <c r="B12" s="7">
        <v>623</v>
      </c>
      <c r="C12" s="4" t="s">
        <v>8</v>
      </c>
      <c r="D12" s="4"/>
      <c r="E12" s="71">
        <v>700</v>
      </c>
      <c r="F12" s="72"/>
      <c r="G12" s="72"/>
      <c r="H12" s="72"/>
      <c r="I12" s="71">
        <v>0</v>
      </c>
      <c r="J12" s="1"/>
    </row>
    <row r="13" spans="2:10" x14ac:dyDescent="0.2">
      <c r="B13" s="7">
        <f t="shared" ref="B13" si="0">B12+1</f>
        <v>624</v>
      </c>
      <c r="C13" s="4" t="s">
        <v>9</v>
      </c>
      <c r="D13" s="4"/>
      <c r="E13" s="71">
        <v>0</v>
      </c>
      <c r="F13" s="72"/>
      <c r="G13" s="72"/>
      <c r="H13" s="72"/>
      <c r="I13" s="71">
        <v>0</v>
      </c>
      <c r="J13" s="1"/>
    </row>
    <row r="14" spans="2:10" ht="15.75" customHeight="1" x14ac:dyDescent="0.2">
      <c r="B14" s="5"/>
      <c r="C14" s="4"/>
      <c r="D14" s="4"/>
      <c r="E14" s="73">
        <f>SUM(E9:E13)</f>
        <v>9200</v>
      </c>
      <c r="F14" s="73"/>
      <c r="G14" s="72"/>
      <c r="H14" s="72"/>
      <c r="I14" s="73">
        <f>5000</f>
        <v>5000</v>
      </c>
      <c r="J14" s="1"/>
    </row>
  </sheetData>
  <mergeCells count="3">
    <mergeCell ref="B2:J2"/>
    <mergeCell ref="B4:J4"/>
    <mergeCell ref="B8:C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F6E1-95AC-466C-B859-2E543A93C06C}">
  <dimension ref="B2:J14"/>
  <sheetViews>
    <sheetView workbookViewId="0">
      <selection activeCell="I14" sqref="I14"/>
    </sheetView>
  </sheetViews>
  <sheetFormatPr baseColWidth="10" defaultColWidth="12.6640625" defaultRowHeight="16" x14ac:dyDescent="0.2"/>
  <cols>
    <col min="1" max="1" width="3.1640625" customWidth="1"/>
    <col min="2" max="2" width="6.6640625" customWidth="1"/>
    <col min="3" max="3" width="26.5" customWidth="1"/>
    <col min="4" max="4" width="2.6640625" customWidth="1"/>
    <col min="5" max="5" width="11.5" customWidth="1"/>
    <col min="6" max="6" width="2.6640625" customWidth="1"/>
    <col min="7" max="7" width="1.33203125" customWidth="1"/>
    <col min="8" max="8" width="1.1640625" customWidth="1"/>
    <col min="9" max="9" width="13.1640625" customWidth="1"/>
    <col min="10" max="10" width="11.5" customWidth="1"/>
    <col min="11" max="11" width="0.83203125" customWidth="1"/>
    <col min="12" max="12" width="3.1640625" customWidth="1"/>
    <col min="13" max="30" width="8" customWidth="1"/>
  </cols>
  <sheetData>
    <row r="2" spans="2:10" ht="15" customHeight="1" x14ac:dyDescent="0.2">
      <c r="B2" s="99" t="s">
        <v>0</v>
      </c>
      <c r="C2" s="99"/>
      <c r="D2" s="99"/>
      <c r="E2" s="99"/>
      <c r="F2" s="99"/>
      <c r="G2" s="99"/>
      <c r="H2" s="99"/>
      <c r="I2" s="99"/>
      <c r="J2" s="99"/>
    </row>
    <row r="3" spans="2:10" x14ac:dyDescent="0.2">
      <c r="B3" s="58"/>
      <c r="C3" s="59"/>
      <c r="D3" s="59"/>
      <c r="E3" s="59"/>
      <c r="F3" s="59"/>
      <c r="G3" s="59"/>
      <c r="H3" s="59"/>
      <c r="I3" s="59"/>
      <c r="J3" s="59"/>
    </row>
    <row r="4" spans="2:10" ht="29.25" customHeight="1" x14ac:dyDescent="0.2">
      <c r="B4" s="100" t="s">
        <v>78</v>
      </c>
      <c r="C4" s="100"/>
      <c r="D4" s="100"/>
      <c r="E4" s="100"/>
      <c r="F4" s="100"/>
      <c r="G4" s="100"/>
      <c r="H4" s="100"/>
      <c r="I4" s="100"/>
      <c r="J4" s="100"/>
    </row>
    <row r="5" spans="2:10" ht="8.25" customHeight="1" x14ac:dyDescent="0.2">
      <c r="B5" s="58"/>
      <c r="C5" s="59"/>
      <c r="D5" s="59"/>
      <c r="E5" s="59"/>
      <c r="F5" s="59"/>
      <c r="G5" s="59"/>
      <c r="H5" s="59"/>
      <c r="I5" s="59"/>
      <c r="J5" s="57"/>
    </row>
    <row r="6" spans="2:10" ht="10.5" customHeight="1" x14ac:dyDescent="0.2">
      <c r="B6" s="57"/>
      <c r="C6" s="57"/>
      <c r="D6" s="57"/>
      <c r="E6" s="57"/>
      <c r="F6" s="57"/>
      <c r="G6" s="57"/>
      <c r="H6" s="57"/>
      <c r="I6" s="57"/>
      <c r="J6" s="57"/>
    </row>
    <row r="7" spans="2:10" ht="6" customHeight="1" x14ac:dyDescent="0.2">
      <c r="B7" s="60"/>
      <c r="C7" s="60"/>
      <c r="D7" s="60"/>
      <c r="E7" s="60"/>
      <c r="F7" s="60"/>
      <c r="G7" s="60"/>
      <c r="H7" s="60"/>
      <c r="I7" s="60"/>
      <c r="J7" s="57"/>
    </row>
    <row r="8" spans="2:10" ht="32" x14ac:dyDescent="0.2">
      <c r="B8" s="101" t="s">
        <v>2</v>
      </c>
      <c r="C8" s="101"/>
      <c r="D8" s="61"/>
      <c r="E8" s="62" t="s">
        <v>3</v>
      </c>
      <c r="F8" s="60"/>
      <c r="G8" s="60"/>
      <c r="H8" s="60"/>
      <c r="I8" s="62" t="s">
        <v>4</v>
      </c>
      <c r="J8" s="57"/>
    </row>
    <row r="9" spans="2:10" x14ac:dyDescent="0.2">
      <c r="B9" s="63">
        <v>615</v>
      </c>
      <c r="C9" s="60" t="s">
        <v>5</v>
      </c>
      <c r="D9" s="60"/>
      <c r="E9" s="74">
        <v>0</v>
      </c>
      <c r="F9" s="74"/>
      <c r="G9" s="75"/>
      <c r="H9" s="75"/>
      <c r="I9" s="74">
        <v>0</v>
      </c>
      <c r="J9" s="57"/>
    </row>
    <row r="10" spans="2:10" x14ac:dyDescent="0.2">
      <c r="B10" s="63">
        <v>608.20000000000005</v>
      </c>
      <c r="C10" s="60" t="s">
        <v>6</v>
      </c>
      <c r="D10" s="60"/>
      <c r="E10" s="74">
        <v>225</v>
      </c>
      <c r="F10" s="75"/>
      <c r="G10" s="75"/>
      <c r="H10" s="75"/>
      <c r="I10" s="74">
        <f>225</f>
        <v>225</v>
      </c>
      <c r="J10" s="57"/>
    </row>
    <row r="11" spans="2:10" x14ac:dyDescent="0.2">
      <c r="B11" s="63">
        <v>610.20000000000005</v>
      </c>
      <c r="C11" s="60" t="s">
        <v>7</v>
      </c>
      <c r="D11" s="60"/>
      <c r="E11" s="74">
        <v>50</v>
      </c>
      <c r="F11" s="75"/>
      <c r="G11" s="75"/>
      <c r="H11" s="75"/>
      <c r="I11" s="74">
        <f>50</f>
        <v>50</v>
      </c>
      <c r="J11" s="57"/>
    </row>
    <row r="12" spans="2:10" x14ac:dyDescent="0.2">
      <c r="B12" s="63">
        <v>623</v>
      </c>
      <c r="C12" s="60" t="s">
        <v>8</v>
      </c>
      <c r="D12" s="60"/>
      <c r="E12" s="74">
        <v>0</v>
      </c>
      <c r="F12" s="75"/>
      <c r="G12" s="75"/>
      <c r="H12" s="75"/>
      <c r="I12" s="74">
        <v>0</v>
      </c>
      <c r="J12" s="57"/>
    </row>
    <row r="13" spans="2:10" x14ac:dyDescent="0.2">
      <c r="B13" s="63">
        <f>B12+1</f>
        <v>624</v>
      </c>
      <c r="C13" s="60" t="s">
        <v>9</v>
      </c>
      <c r="D13" s="60"/>
      <c r="E13" s="74">
        <v>0</v>
      </c>
      <c r="F13" s="75"/>
      <c r="G13" s="75"/>
      <c r="H13" s="75"/>
      <c r="I13" s="74">
        <v>0</v>
      </c>
      <c r="J13" s="57"/>
    </row>
    <row r="14" spans="2:10" ht="15.75" customHeight="1" x14ac:dyDescent="0.2">
      <c r="B14" s="61"/>
      <c r="C14" s="60"/>
      <c r="D14" s="60"/>
      <c r="E14" s="76">
        <v>275</v>
      </c>
      <c r="F14" s="76"/>
      <c r="G14" s="75"/>
      <c r="H14" s="75"/>
      <c r="I14" s="76">
        <f>275</f>
        <v>275</v>
      </c>
      <c r="J14" s="57"/>
    </row>
  </sheetData>
  <mergeCells count="3">
    <mergeCell ref="B2:J2"/>
    <mergeCell ref="B4:J4"/>
    <mergeCell ref="B8:C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AB283-47F0-4D36-B62E-AFBC06E55DB3}">
  <dimension ref="B2:J14"/>
  <sheetViews>
    <sheetView workbookViewId="0">
      <selection activeCell="I14" sqref="I14"/>
    </sheetView>
  </sheetViews>
  <sheetFormatPr baseColWidth="10" defaultColWidth="13" defaultRowHeight="16" x14ac:dyDescent="0.2"/>
  <cols>
    <col min="1" max="1" width="3.1640625" customWidth="1"/>
    <col min="2" max="2" width="6.6640625" customWidth="1"/>
    <col min="3" max="3" width="27.33203125" customWidth="1"/>
    <col min="4" max="4" width="2.6640625" customWidth="1"/>
    <col min="5" max="5" width="11.83203125" customWidth="1"/>
    <col min="6" max="6" width="2.6640625" customWidth="1"/>
    <col min="7" max="7" width="1.33203125" customWidth="1"/>
    <col min="8" max="8" width="1.1640625" customWidth="1"/>
    <col min="9" max="9" width="13.5" customWidth="1"/>
    <col min="10" max="10" width="11.83203125" customWidth="1"/>
    <col min="11" max="11" width="0.83203125" customWidth="1"/>
    <col min="12" max="12" width="3.1640625" customWidth="1"/>
    <col min="13" max="29" width="8.1640625" customWidth="1"/>
  </cols>
  <sheetData>
    <row r="2" spans="2:10" x14ac:dyDescent="0.2">
      <c r="B2" s="86" t="s">
        <v>0</v>
      </c>
      <c r="C2" s="102"/>
      <c r="D2" s="102"/>
      <c r="E2" s="102"/>
      <c r="F2" s="102"/>
      <c r="G2" s="102"/>
      <c r="H2" s="102"/>
      <c r="I2" s="102"/>
      <c r="J2" s="102"/>
    </row>
    <row r="3" spans="2:10" x14ac:dyDescent="0.2">
      <c r="B3" s="2"/>
      <c r="C3" s="3"/>
      <c r="D3" s="3"/>
      <c r="E3" s="3"/>
      <c r="F3" s="3"/>
      <c r="G3" s="3"/>
      <c r="H3" s="3"/>
      <c r="I3" s="3"/>
      <c r="J3" s="3"/>
    </row>
    <row r="4" spans="2:10" ht="29.25" customHeight="1" x14ac:dyDescent="0.2">
      <c r="B4" s="88" t="s">
        <v>1</v>
      </c>
      <c r="C4" s="102"/>
      <c r="D4" s="102"/>
      <c r="E4" s="102"/>
      <c r="F4" s="102"/>
      <c r="G4" s="102"/>
      <c r="H4" s="102"/>
      <c r="I4" s="102"/>
      <c r="J4" s="102"/>
    </row>
    <row r="5" spans="2:10" ht="8.25" customHeight="1" x14ac:dyDescent="0.2">
      <c r="B5" s="2"/>
      <c r="C5" s="3"/>
      <c r="D5" s="3"/>
      <c r="E5" s="3"/>
      <c r="F5" s="3"/>
      <c r="G5" s="3"/>
      <c r="H5" s="3"/>
      <c r="I5" s="3"/>
      <c r="J5" s="1"/>
    </row>
    <row r="6" spans="2:10" ht="10.5" customHeight="1" x14ac:dyDescent="0.2">
      <c r="B6" s="1"/>
      <c r="C6" s="1"/>
      <c r="D6" s="1"/>
      <c r="E6" s="1"/>
      <c r="F6" s="1"/>
      <c r="G6" s="1"/>
      <c r="H6" s="1"/>
      <c r="I6" s="1"/>
      <c r="J6" s="1"/>
    </row>
    <row r="7" spans="2:10" ht="6" customHeight="1" x14ac:dyDescent="0.2">
      <c r="B7" s="4"/>
      <c r="C7" s="4"/>
      <c r="D7" s="4"/>
      <c r="E7" s="4"/>
      <c r="F7" s="4"/>
      <c r="G7" s="4"/>
      <c r="H7" s="4"/>
      <c r="I7" s="4"/>
      <c r="J7" s="1"/>
    </row>
    <row r="8" spans="2:10" ht="32" x14ac:dyDescent="0.2">
      <c r="B8" s="97" t="s">
        <v>2</v>
      </c>
      <c r="C8" s="103"/>
      <c r="D8" s="5"/>
      <c r="E8" s="6" t="s">
        <v>3</v>
      </c>
      <c r="F8" s="4"/>
      <c r="G8" s="4"/>
      <c r="H8" s="4"/>
      <c r="I8" s="6" t="s">
        <v>4</v>
      </c>
      <c r="J8" s="1"/>
    </row>
    <row r="9" spans="2:10" x14ac:dyDescent="0.2">
      <c r="B9" s="7">
        <v>615</v>
      </c>
      <c r="C9" s="4" t="s">
        <v>76</v>
      </c>
      <c r="D9" s="4"/>
      <c r="E9" s="71">
        <v>0</v>
      </c>
      <c r="F9" s="71"/>
      <c r="G9" s="72"/>
      <c r="H9" s="72"/>
      <c r="I9" s="71">
        <f>I14*0.15</f>
        <v>291.75</v>
      </c>
      <c r="J9" s="1"/>
    </row>
    <row r="10" spans="2:10" x14ac:dyDescent="0.2">
      <c r="B10" s="7">
        <v>608.20000000000005</v>
      </c>
      <c r="C10" s="4" t="s">
        <v>6</v>
      </c>
      <c r="D10" s="4"/>
      <c r="E10" s="71">
        <v>1975</v>
      </c>
      <c r="F10" s="72"/>
      <c r="G10" s="72"/>
      <c r="H10" s="72"/>
      <c r="I10" s="71">
        <f>I14*0.8</f>
        <v>1556</v>
      </c>
      <c r="J10" s="1"/>
    </row>
    <row r="11" spans="2:10" x14ac:dyDescent="0.2">
      <c r="B11" s="7">
        <v>610.20000000000005</v>
      </c>
      <c r="C11" s="4" t="s">
        <v>7</v>
      </c>
      <c r="D11" s="4"/>
      <c r="E11" s="71">
        <v>175</v>
      </c>
      <c r="F11" s="72"/>
      <c r="G11" s="72"/>
      <c r="H11" s="72"/>
      <c r="I11" s="71">
        <f>I14*0.05</f>
        <v>97.25</v>
      </c>
      <c r="J11" s="1"/>
    </row>
    <row r="12" spans="2:10" x14ac:dyDescent="0.2">
      <c r="B12" s="7">
        <v>623</v>
      </c>
      <c r="C12" s="4" t="s">
        <v>8</v>
      </c>
      <c r="D12" s="4"/>
      <c r="E12" s="71">
        <v>35</v>
      </c>
      <c r="F12" s="72"/>
      <c r="G12" s="72"/>
      <c r="H12" s="72"/>
      <c r="I12" s="71">
        <v>0</v>
      </c>
      <c r="J12" s="1"/>
    </row>
    <row r="13" spans="2:10" x14ac:dyDescent="0.2">
      <c r="B13" s="7">
        <f>B12+1</f>
        <v>624</v>
      </c>
      <c r="C13" s="4" t="s">
        <v>9</v>
      </c>
      <c r="D13" s="4"/>
      <c r="E13" s="71">
        <v>400</v>
      </c>
      <c r="F13" s="72"/>
      <c r="G13" s="72"/>
      <c r="H13" s="72"/>
      <c r="I13" s="71">
        <v>0</v>
      </c>
      <c r="J13" s="1"/>
    </row>
    <row r="14" spans="2:10" ht="15.75" customHeight="1" x14ac:dyDescent="0.2">
      <c r="B14" s="5"/>
      <c r="C14" s="4"/>
      <c r="D14" s="4"/>
      <c r="E14" s="73">
        <f>SUM(E9:E13)</f>
        <v>2585</v>
      </c>
      <c r="F14" s="73"/>
      <c r="G14" s="72"/>
      <c r="H14" s="72"/>
      <c r="I14" s="73">
        <f>1945</f>
        <v>1945</v>
      </c>
      <c r="J14" s="1"/>
    </row>
  </sheetData>
  <mergeCells count="3">
    <mergeCell ref="B2:J2"/>
    <mergeCell ref="B4:J4"/>
    <mergeCell ref="B8:C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5C35C-76B6-460E-B88C-C4B9C599F8B6}">
  <dimension ref="B2:J14"/>
  <sheetViews>
    <sheetView workbookViewId="0">
      <selection activeCell="I14" sqref="I14"/>
    </sheetView>
  </sheetViews>
  <sheetFormatPr baseColWidth="10" defaultColWidth="12.6640625" defaultRowHeight="16" x14ac:dyDescent="0.2"/>
  <cols>
    <col min="1" max="1" width="3.1640625" customWidth="1"/>
    <col min="2" max="2" width="6.6640625" customWidth="1"/>
    <col min="3" max="3" width="26.5" customWidth="1"/>
    <col min="4" max="4" width="2.6640625" customWidth="1"/>
    <col min="5" max="5" width="11.5" customWidth="1"/>
    <col min="6" max="6" width="2.6640625" customWidth="1"/>
    <col min="7" max="7" width="1.33203125" customWidth="1"/>
    <col min="8" max="8" width="1.1640625" customWidth="1"/>
    <col min="9" max="9" width="13.1640625" customWidth="1"/>
    <col min="10" max="10" width="11.5" customWidth="1"/>
    <col min="11" max="11" width="0.83203125" customWidth="1"/>
    <col min="12" max="12" width="3.1640625" customWidth="1"/>
    <col min="13" max="29" width="8" customWidth="1"/>
  </cols>
  <sheetData>
    <row r="2" spans="2:10" x14ac:dyDescent="0.2">
      <c r="B2" s="86" t="s">
        <v>0</v>
      </c>
      <c r="C2" s="87"/>
      <c r="D2" s="87"/>
      <c r="E2" s="87"/>
      <c r="F2" s="87"/>
      <c r="G2" s="87"/>
      <c r="H2" s="87"/>
      <c r="I2" s="87"/>
      <c r="J2" s="87"/>
    </row>
    <row r="3" spans="2:10" x14ac:dyDescent="0.2">
      <c r="B3" s="2"/>
      <c r="C3" s="3"/>
      <c r="D3" s="3"/>
      <c r="E3" s="3"/>
      <c r="F3" s="3"/>
      <c r="G3" s="3"/>
      <c r="H3" s="3"/>
      <c r="I3" s="3"/>
      <c r="J3" s="3"/>
    </row>
    <row r="4" spans="2:10" ht="29.25" customHeight="1" x14ac:dyDescent="0.2">
      <c r="B4" s="88" t="s">
        <v>1</v>
      </c>
      <c r="C4" s="87"/>
      <c r="D4" s="87"/>
      <c r="E4" s="87"/>
      <c r="F4" s="87"/>
      <c r="G4" s="87"/>
      <c r="H4" s="87"/>
      <c r="I4" s="87"/>
      <c r="J4" s="87"/>
    </row>
    <row r="5" spans="2:10" ht="8.25" customHeight="1" x14ac:dyDescent="0.2">
      <c r="B5" s="2"/>
      <c r="C5" s="3"/>
      <c r="D5" s="3"/>
      <c r="E5" s="3"/>
      <c r="F5" s="3"/>
      <c r="G5" s="3"/>
      <c r="H5" s="3"/>
      <c r="I5" s="3"/>
      <c r="J5" s="1"/>
    </row>
    <row r="6" spans="2:10" ht="10.5" customHeight="1" x14ac:dyDescent="0.2">
      <c r="B6" s="1"/>
      <c r="C6" s="1"/>
      <c r="D6" s="1"/>
      <c r="E6" s="1"/>
      <c r="F6" s="1"/>
      <c r="G6" s="1"/>
      <c r="H6" s="1"/>
      <c r="I6" s="1"/>
      <c r="J6" s="1"/>
    </row>
    <row r="7" spans="2:10" ht="6" customHeight="1" x14ac:dyDescent="0.2">
      <c r="B7" s="4"/>
      <c r="C7" s="4"/>
      <c r="D7" s="4"/>
      <c r="E7" s="4"/>
      <c r="F7" s="4"/>
      <c r="G7" s="4"/>
      <c r="H7" s="4"/>
      <c r="I7" s="4"/>
      <c r="J7" s="1"/>
    </row>
    <row r="8" spans="2:10" ht="32" x14ac:dyDescent="0.2">
      <c r="B8" s="97" t="s">
        <v>2</v>
      </c>
      <c r="C8" s="98"/>
      <c r="D8" s="5"/>
      <c r="E8" s="6" t="s">
        <v>3</v>
      </c>
      <c r="F8" s="4"/>
      <c r="G8" s="4"/>
      <c r="H8" s="4"/>
      <c r="I8" s="6" t="s">
        <v>4</v>
      </c>
      <c r="J8" s="1"/>
    </row>
    <row r="9" spans="2:10" x14ac:dyDescent="0.2">
      <c r="B9" s="7">
        <v>615</v>
      </c>
      <c r="C9" s="4" t="s">
        <v>5</v>
      </c>
      <c r="D9" s="4"/>
      <c r="E9" s="71">
        <v>0</v>
      </c>
      <c r="F9" s="71"/>
      <c r="G9" s="72"/>
      <c r="H9" s="72"/>
      <c r="I9" s="71">
        <f>I14*0.15</f>
        <v>291.75</v>
      </c>
      <c r="J9" s="1"/>
    </row>
    <row r="10" spans="2:10" x14ac:dyDescent="0.2">
      <c r="B10" s="7">
        <v>608.20000000000005</v>
      </c>
      <c r="C10" s="4" t="s">
        <v>6</v>
      </c>
      <c r="D10" s="4"/>
      <c r="E10" s="71">
        <v>3660</v>
      </c>
      <c r="F10" s="72"/>
      <c r="G10" s="72"/>
      <c r="H10" s="72"/>
      <c r="I10" s="71">
        <f>I14*0.8</f>
        <v>1556</v>
      </c>
      <c r="J10" s="1"/>
    </row>
    <row r="11" spans="2:10" x14ac:dyDescent="0.2">
      <c r="B11" s="7">
        <v>610.20000000000005</v>
      </c>
      <c r="C11" s="4" t="s">
        <v>7</v>
      </c>
      <c r="D11" s="4"/>
      <c r="E11" s="71">
        <v>60</v>
      </c>
      <c r="F11" s="72"/>
      <c r="G11" s="72"/>
      <c r="H11" s="72"/>
      <c r="I11" s="71">
        <f>I14*0.05</f>
        <v>97.25</v>
      </c>
      <c r="J11" s="1"/>
    </row>
    <row r="12" spans="2:10" x14ac:dyDescent="0.2">
      <c r="B12" s="7">
        <v>623</v>
      </c>
      <c r="C12" s="4" t="s">
        <v>8</v>
      </c>
      <c r="D12" s="4"/>
      <c r="E12" s="71">
        <v>0</v>
      </c>
      <c r="F12" s="72"/>
      <c r="G12" s="72"/>
      <c r="H12" s="72"/>
      <c r="I12" s="71">
        <v>0</v>
      </c>
      <c r="J12" s="1"/>
    </row>
    <row r="13" spans="2:10" x14ac:dyDescent="0.2">
      <c r="B13" s="7">
        <f>B12+1</f>
        <v>624</v>
      </c>
      <c r="C13" s="4" t="s">
        <v>9</v>
      </c>
      <c r="D13" s="4"/>
      <c r="E13" s="71">
        <v>0</v>
      </c>
      <c r="F13" s="72"/>
      <c r="G13" s="72"/>
      <c r="H13" s="72"/>
      <c r="I13" s="71">
        <v>0</v>
      </c>
      <c r="J13" s="1"/>
    </row>
    <row r="14" spans="2:10" ht="15.75" customHeight="1" x14ac:dyDescent="0.2">
      <c r="B14" s="5"/>
      <c r="C14" s="4"/>
      <c r="D14" s="4"/>
      <c r="E14" s="73">
        <f>SUM(E9:E13)</f>
        <v>3720</v>
      </c>
      <c r="F14" s="73"/>
      <c r="G14" s="72"/>
      <c r="H14" s="72"/>
      <c r="I14" s="73">
        <f>1945</f>
        <v>1945</v>
      </c>
      <c r="J14" s="1"/>
    </row>
  </sheetData>
  <mergeCells count="3">
    <mergeCell ref="B2:J2"/>
    <mergeCell ref="B4:J4"/>
    <mergeCell ref="B8:C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20181-67E5-46F1-9633-28E26E513B03}">
  <dimension ref="B2:J14"/>
  <sheetViews>
    <sheetView workbookViewId="0">
      <selection activeCell="I14" sqref="I14"/>
    </sheetView>
  </sheetViews>
  <sheetFormatPr baseColWidth="10" defaultColWidth="12.6640625" defaultRowHeight="16" x14ac:dyDescent="0.2"/>
  <cols>
    <col min="1" max="1" width="3.1640625" customWidth="1"/>
    <col min="2" max="2" width="6.6640625" customWidth="1"/>
    <col min="3" max="3" width="26.5" customWidth="1"/>
    <col min="4" max="4" width="2.6640625" customWidth="1"/>
    <col min="5" max="5" width="11.5" customWidth="1"/>
    <col min="6" max="6" width="2.6640625" customWidth="1"/>
    <col min="7" max="7" width="1.33203125" customWidth="1"/>
    <col min="8" max="8" width="1.1640625" customWidth="1"/>
    <col min="9" max="9" width="13.1640625" customWidth="1"/>
    <col min="10" max="10" width="11.5" customWidth="1"/>
    <col min="11" max="11" width="0.83203125" customWidth="1"/>
    <col min="12" max="12" width="3.1640625" customWidth="1"/>
    <col min="13" max="29" width="8" customWidth="1"/>
  </cols>
  <sheetData>
    <row r="2" spans="2:10" x14ac:dyDescent="0.2">
      <c r="B2" s="104" t="s">
        <v>0</v>
      </c>
      <c r="C2" s="105"/>
      <c r="D2" s="105"/>
      <c r="E2" s="105"/>
      <c r="F2" s="105"/>
      <c r="G2" s="105"/>
      <c r="H2" s="105"/>
      <c r="I2" s="105"/>
      <c r="J2" s="105"/>
    </row>
    <row r="3" spans="2:10" x14ac:dyDescent="0.2">
      <c r="B3" s="65"/>
      <c r="C3" s="66"/>
      <c r="D3" s="66"/>
      <c r="E3" s="66"/>
      <c r="F3" s="66"/>
      <c r="G3" s="66"/>
      <c r="H3" s="66"/>
      <c r="I3" s="66"/>
      <c r="J3" s="66"/>
    </row>
    <row r="4" spans="2:10" ht="29.25" customHeight="1" x14ac:dyDescent="0.2">
      <c r="B4" s="106" t="s">
        <v>79</v>
      </c>
      <c r="C4" s="105"/>
      <c r="D4" s="105"/>
      <c r="E4" s="105"/>
      <c r="F4" s="105"/>
      <c r="G4" s="105"/>
      <c r="H4" s="105"/>
      <c r="I4" s="105"/>
      <c r="J4" s="105"/>
    </row>
    <row r="5" spans="2:10" ht="8.25" customHeight="1" x14ac:dyDescent="0.2">
      <c r="B5" s="65"/>
      <c r="C5" s="66"/>
      <c r="D5" s="66"/>
      <c r="E5" s="66"/>
      <c r="F5" s="66"/>
      <c r="G5" s="66"/>
      <c r="H5" s="66"/>
      <c r="I5" s="66"/>
      <c r="J5" s="64"/>
    </row>
    <row r="6" spans="2:10" ht="10.5" customHeight="1" x14ac:dyDescent="0.2">
      <c r="B6" s="64"/>
      <c r="C6" s="64"/>
      <c r="D6" s="64"/>
      <c r="E6" s="64"/>
      <c r="F6" s="64"/>
      <c r="G6" s="64"/>
      <c r="H6" s="64"/>
      <c r="I6" s="64"/>
      <c r="J6" s="64"/>
    </row>
    <row r="7" spans="2:10" ht="6" customHeight="1" x14ac:dyDescent="0.2">
      <c r="B7" s="67"/>
      <c r="C7" s="67"/>
      <c r="D7" s="67"/>
      <c r="E7" s="67"/>
      <c r="F7" s="67"/>
      <c r="G7" s="67"/>
      <c r="H7" s="67"/>
      <c r="I7" s="67"/>
      <c r="J7" s="64"/>
    </row>
    <row r="8" spans="2:10" ht="32" x14ac:dyDescent="0.2">
      <c r="B8" s="107" t="s">
        <v>2</v>
      </c>
      <c r="C8" s="108"/>
      <c r="D8" s="68"/>
      <c r="E8" s="69" t="s">
        <v>3</v>
      </c>
      <c r="F8" s="67"/>
      <c r="G8" s="67"/>
      <c r="H8" s="67"/>
      <c r="I8" s="69" t="s">
        <v>4</v>
      </c>
      <c r="J8" s="64"/>
    </row>
    <row r="9" spans="2:10" x14ac:dyDescent="0.2">
      <c r="B9" s="70">
        <v>615</v>
      </c>
      <c r="C9" s="67" t="s">
        <v>5</v>
      </c>
      <c r="D9" s="67"/>
      <c r="E9" s="77">
        <v>0</v>
      </c>
      <c r="F9" s="77"/>
      <c r="G9" s="78"/>
      <c r="H9" s="78"/>
      <c r="I9" s="71">
        <f>I14*0.15</f>
        <v>291.75</v>
      </c>
      <c r="J9" s="64"/>
    </row>
    <row r="10" spans="2:10" x14ac:dyDescent="0.2">
      <c r="B10" s="70">
        <v>608.20000000000005</v>
      </c>
      <c r="C10" s="67" t="s">
        <v>6</v>
      </c>
      <c r="D10" s="67"/>
      <c r="E10" s="77">
        <v>1350</v>
      </c>
      <c r="F10" s="78"/>
      <c r="G10" s="78"/>
      <c r="H10" s="78"/>
      <c r="I10" s="71">
        <f>I14*0.8</f>
        <v>1556</v>
      </c>
      <c r="J10" s="64"/>
    </row>
    <row r="11" spans="2:10" x14ac:dyDescent="0.2">
      <c r="B11" s="70">
        <v>610.20000000000005</v>
      </c>
      <c r="C11" s="67" t="s">
        <v>7</v>
      </c>
      <c r="D11" s="67"/>
      <c r="E11" s="77">
        <v>660</v>
      </c>
      <c r="F11" s="78"/>
      <c r="G11" s="78"/>
      <c r="H11" s="78"/>
      <c r="I11" s="71">
        <f>I14*0.05</f>
        <v>97.25</v>
      </c>
      <c r="J11" s="64"/>
    </row>
    <row r="12" spans="2:10" x14ac:dyDescent="0.2">
      <c r="B12" s="70">
        <v>623</v>
      </c>
      <c r="C12" s="67" t="s">
        <v>8</v>
      </c>
      <c r="D12" s="67"/>
      <c r="E12" s="77">
        <v>0</v>
      </c>
      <c r="F12" s="78"/>
      <c r="G12" s="78"/>
      <c r="H12" s="78"/>
      <c r="I12" s="71">
        <v>0</v>
      </c>
      <c r="J12" s="64"/>
    </row>
    <row r="13" spans="2:10" x14ac:dyDescent="0.2">
      <c r="B13" s="70">
        <f>B12+1</f>
        <v>624</v>
      </c>
      <c r="C13" s="67" t="s">
        <v>9</v>
      </c>
      <c r="D13" s="67"/>
      <c r="E13" s="77">
        <v>0</v>
      </c>
      <c r="F13" s="78"/>
      <c r="G13" s="78"/>
      <c r="H13" s="78"/>
      <c r="I13" s="71">
        <v>0</v>
      </c>
      <c r="J13" s="64"/>
    </row>
    <row r="14" spans="2:10" ht="15.75" customHeight="1" x14ac:dyDescent="0.2">
      <c r="B14" s="68"/>
      <c r="C14" s="67"/>
      <c r="D14" s="67"/>
      <c r="E14" s="79">
        <f>SUM(E9:E13)</f>
        <v>2010</v>
      </c>
      <c r="F14" s="79"/>
      <c r="G14" s="78"/>
      <c r="H14" s="78"/>
      <c r="I14" s="73">
        <f>1945</f>
        <v>1945</v>
      </c>
      <c r="J14" s="64"/>
    </row>
  </sheetData>
  <mergeCells count="3">
    <mergeCell ref="B2:J2"/>
    <mergeCell ref="B4:J4"/>
    <mergeCell ref="B8:C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833AF-5FEC-4A1E-8442-0C53592726FC}">
  <dimension ref="B2:J14"/>
  <sheetViews>
    <sheetView workbookViewId="0">
      <selection activeCell="I14" sqref="I14"/>
    </sheetView>
  </sheetViews>
  <sheetFormatPr baseColWidth="10" defaultColWidth="12.6640625" defaultRowHeight="16" x14ac:dyDescent="0.2"/>
  <cols>
    <col min="1" max="1" width="3.1640625" customWidth="1"/>
    <col min="2" max="2" width="6.6640625" customWidth="1"/>
    <col min="3" max="3" width="26.5" customWidth="1"/>
    <col min="4" max="4" width="2.6640625" customWidth="1"/>
    <col min="5" max="5" width="15.33203125" customWidth="1"/>
    <col min="6" max="6" width="2.6640625" customWidth="1"/>
    <col min="7" max="7" width="1.33203125" customWidth="1"/>
    <col min="8" max="8" width="1.1640625" customWidth="1"/>
    <col min="9" max="9" width="13.1640625" customWidth="1"/>
    <col min="10" max="10" width="11.5" customWidth="1"/>
    <col min="11" max="11" width="0.83203125" customWidth="1"/>
    <col min="12" max="12" width="3.1640625" customWidth="1"/>
    <col min="13" max="29" width="8" customWidth="1"/>
  </cols>
  <sheetData>
    <row r="2" spans="2:10" x14ac:dyDescent="0.2">
      <c r="B2" s="104" t="s">
        <v>0</v>
      </c>
      <c r="C2" s="105"/>
      <c r="D2" s="105"/>
      <c r="E2" s="105"/>
      <c r="F2" s="105"/>
      <c r="G2" s="105"/>
      <c r="H2" s="105"/>
      <c r="I2" s="105"/>
      <c r="J2" s="105"/>
    </row>
    <row r="3" spans="2:10" x14ac:dyDescent="0.2">
      <c r="B3" s="65"/>
      <c r="C3" s="66"/>
      <c r="D3" s="66"/>
      <c r="E3" s="66"/>
      <c r="F3" s="66"/>
      <c r="G3" s="66"/>
      <c r="H3" s="66"/>
      <c r="I3" s="66"/>
      <c r="J3" s="66"/>
    </row>
    <row r="4" spans="2:10" ht="29.25" customHeight="1" x14ac:dyDescent="0.2">
      <c r="B4" s="106" t="s">
        <v>79</v>
      </c>
      <c r="C4" s="105"/>
      <c r="D4" s="105"/>
      <c r="E4" s="105"/>
      <c r="F4" s="105"/>
      <c r="G4" s="105"/>
      <c r="H4" s="105"/>
      <c r="I4" s="105"/>
      <c r="J4" s="105"/>
    </row>
    <row r="5" spans="2:10" ht="8.25" customHeight="1" x14ac:dyDescent="0.2">
      <c r="B5" s="65"/>
      <c r="C5" s="66"/>
      <c r="D5" s="66"/>
      <c r="E5" s="66"/>
      <c r="F5" s="66"/>
      <c r="G5" s="66"/>
      <c r="H5" s="66"/>
      <c r="I5" s="66"/>
      <c r="J5" s="64"/>
    </row>
    <row r="6" spans="2:10" ht="10.5" customHeight="1" x14ac:dyDescent="0.2">
      <c r="B6" s="64"/>
      <c r="C6" s="64"/>
      <c r="D6" s="64"/>
      <c r="E6" s="64"/>
      <c r="F6" s="64"/>
      <c r="G6" s="64"/>
      <c r="H6" s="64"/>
      <c r="I6" s="64"/>
      <c r="J6" s="64"/>
    </row>
    <row r="7" spans="2:10" ht="6" customHeight="1" x14ac:dyDescent="0.2">
      <c r="B7" s="67"/>
      <c r="C7" s="67"/>
      <c r="D7" s="67"/>
      <c r="E7" s="67"/>
      <c r="F7" s="67"/>
      <c r="G7" s="67"/>
      <c r="H7" s="67"/>
      <c r="I7" s="67"/>
      <c r="J7" s="64"/>
    </row>
    <row r="8" spans="2:10" ht="32" x14ac:dyDescent="0.2">
      <c r="B8" s="107" t="s">
        <v>2</v>
      </c>
      <c r="C8" s="108"/>
      <c r="D8" s="68"/>
      <c r="E8" s="69" t="s">
        <v>3</v>
      </c>
      <c r="F8" s="67"/>
      <c r="G8" s="67"/>
      <c r="H8" s="67"/>
      <c r="I8" s="69" t="s">
        <v>4</v>
      </c>
      <c r="J8" s="64"/>
    </row>
    <row r="9" spans="2:10" x14ac:dyDescent="0.2">
      <c r="B9" s="70">
        <v>615</v>
      </c>
      <c r="C9" s="67" t="s">
        <v>5</v>
      </c>
      <c r="D9" s="67"/>
      <c r="E9" s="77">
        <v>0</v>
      </c>
      <c r="F9" s="77"/>
      <c r="G9" s="78"/>
      <c r="H9" s="78"/>
      <c r="I9" s="71">
        <f>I14*0.15</f>
        <v>291.75</v>
      </c>
      <c r="J9" s="64"/>
    </row>
    <row r="10" spans="2:10" x14ac:dyDescent="0.2">
      <c r="B10" s="70">
        <v>608.20000000000005</v>
      </c>
      <c r="C10" s="67" t="s">
        <v>6</v>
      </c>
      <c r="D10" s="67"/>
      <c r="E10" s="77">
        <v>0</v>
      </c>
      <c r="F10" s="78"/>
      <c r="G10" s="78"/>
      <c r="H10" s="78"/>
      <c r="I10" s="71">
        <f>I14*0.8</f>
        <v>1556</v>
      </c>
      <c r="J10" s="64"/>
    </row>
    <row r="11" spans="2:10" x14ac:dyDescent="0.2">
      <c r="B11" s="70">
        <v>610.20000000000005</v>
      </c>
      <c r="C11" s="67" t="s">
        <v>7</v>
      </c>
      <c r="D11" s="67"/>
      <c r="E11" s="77">
        <v>0</v>
      </c>
      <c r="F11" s="78"/>
      <c r="G11" s="78"/>
      <c r="H11" s="78"/>
      <c r="I11" s="71">
        <f>I14*0.05</f>
        <v>97.25</v>
      </c>
      <c r="J11" s="64"/>
    </row>
    <row r="12" spans="2:10" x14ac:dyDescent="0.2">
      <c r="B12" s="70">
        <v>623</v>
      </c>
      <c r="C12" s="67" t="s">
        <v>8</v>
      </c>
      <c r="D12" s="67"/>
      <c r="E12" s="77">
        <v>0</v>
      </c>
      <c r="F12" s="78"/>
      <c r="G12" s="78"/>
      <c r="H12" s="78"/>
      <c r="I12" s="71">
        <v>0</v>
      </c>
      <c r="J12" s="64"/>
    </row>
    <row r="13" spans="2:10" x14ac:dyDescent="0.2">
      <c r="B13" s="70">
        <f>B12+1</f>
        <v>624</v>
      </c>
      <c r="C13" s="67" t="s">
        <v>9</v>
      </c>
      <c r="D13" s="67"/>
      <c r="E13" s="77">
        <v>0</v>
      </c>
      <c r="F13" s="78"/>
      <c r="G13" s="78"/>
      <c r="H13" s="78"/>
      <c r="I13" s="71">
        <v>0</v>
      </c>
      <c r="J13" s="64"/>
    </row>
    <row r="14" spans="2:10" ht="15.75" customHeight="1" x14ac:dyDescent="0.2">
      <c r="B14" s="68"/>
      <c r="C14" s="67"/>
      <c r="D14" s="67"/>
      <c r="E14" s="79">
        <v>0</v>
      </c>
      <c r="F14" s="79"/>
      <c r="G14" s="78"/>
      <c r="H14" s="78"/>
      <c r="I14" s="73">
        <f>1945</f>
        <v>1945</v>
      </c>
      <c r="J14" s="64"/>
    </row>
  </sheetData>
  <mergeCells count="3">
    <mergeCell ref="B2:J2"/>
    <mergeCell ref="B4:J4"/>
    <mergeCell ref="B8:C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EFE66-1E95-4032-AE2A-F138719C7602}">
  <dimension ref="B2:J14"/>
  <sheetViews>
    <sheetView tabSelected="1" workbookViewId="0">
      <selection activeCell="I14" sqref="I14"/>
    </sheetView>
  </sheetViews>
  <sheetFormatPr baseColWidth="10" defaultColWidth="12.6640625" defaultRowHeight="16" x14ac:dyDescent="0.2"/>
  <cols>
    <col min="1" max="1" width="3.1640625" customWidth="1"/>
    <col min="2" max="2" width="6.6640625" customWidth="1"/>
    <col min="3" max="3" width="26.5" customWidth="1"/>
    <col min="4" max="4" width="2.6640625" customWidth="1"/>
    <col min="5" max="5" width="11.5" customWidth="1"/>
    <col min="6" max="6" width="2.6640625" customWidth="1"/>
    <col min="7" max="7" width="1.33203125" customWidth="1"/>
    <col min="8" max="8" width="1.1640625" customWidth="1"/>
    <col min="9" max="9" width="13.1640625" customWidth="1"/>
    <col min="10" max="10" width="11.5" customWidth="1"/>
    <col min="11" max="11" width="0.83203125" customWidth="1"/>
    <col min="12" max="12" width="3.1640625" customWidth="1"/>
    <col min="13" max="30" width="8" customWidth="1"/>
  </cols>
  <sheetData>
    <row r="2" spans="2:10" x14ac:dyDescent="0.2">
      <c r="B2" s="104" t="s">
        <v>0</v>
      </c>
      <c r="C2" s="105"/>
      <c r="D2" s="105"/>
      <c r="E2" s="105"/>
      <c r="F2" s="105"/>
      <c r="G2" s="105"/>
      <c r="H2" s="105"/>
      <c r="I2" s="105"/>
      <c r="J2" s="105"/>
    </row>
    <row r="3" spans="2:10" x14ac:dyDescent="0.2">
      <c r="B3" s="65"/>
      <c r="C3" s="66"/>
      <c r="D3" s="66"/>
      <c r="E3" s="66"/>
      <c r="F3" s="66"/>
      <c r="G3" s="66"/>
      <c r="H3" s="66"/>
      <c r="I3" s="66"/>
      <c r="J3" s="66"/>
    </row>
    <row r="4" spans="2:10" ht="29.25" customHeight="1" x14ac:dyDescent="0.2">
      <c r="B4" s="106" t="s">
        <v>79</v>
      </c>
      <c r="C4" s="105"/>
      <c r="D4" s="105"/>
      <c r="E4" s="105"/>
      <c r="F4" s="105"/>
      <c r="G4" s="105"/>
      <c r="H4" s="105"/>
      <c r="I4" s="105"/>
      <c r="J4" s="105"/>
    </row>
    <row r="5" spans="2:10" ht="8.25" customHeight="1" x14ac:dyDescent="0.2">
      <c r="B5" s="65"/>
      <c r="C5" s="66"/>
      <c r="D5" s="66"/>
      <c r="E5" s="66"/>
      <c r="F5" s="66"/>
      <c r="G5" s="66"/>
      <c r="H5" s="66"/>
      <c r="I5" s="66"/>
      <c r="J5" s="64"/>
    </row>
    <row r="6" spans="2:10" ht="10.5" customHeight="1" x14ac:dyDescent="0.2">
      <c r="B6" s="64"/>
      <c r="C6" s="64"/>
      <c r="D6" s="64"/>
      <c r="E6" s="64"/>
      <c r="F6" s="64"/>
      <c r="G6" s="64"/>
      <c r="H6" s="64"/>
      <c r="I6" s="64"/>
      <c r="J6" s="64"/>
    </row>
    <row r="7" spans="2:10" ht="6" customHeight="1" x14ac:dyDescent="0.2">
      <c r="B7" s="67"/>
      <c r="C7" s="67"/>
      <c r="D7" s="67"/>
      <c r="E7" s="67"/>
      <c r="F7" s="67"/>
      <c r="G7" s="67"/>
      <c r="H7" s="67"/>
      <c r="I7" s="67"/>
      <c r="J7" s="64"/>
    </row>
    <row r="8" spans="2:10" ht="32" x14ac:dyDescent="0.2">
      <c r="B8" s="107" t="s">
        <v>2</v>
      </c>
      <c r="C8" s="108"/>
      <c r="D8" s="68"/>
      <c r="E8" s="69" t="s">
        <v>3</v>
      </c>
      <c r="F8" s="67"/>
      <c r="G8" s="67"/>
      <c r="H8" s="67"/>
      <c r="I8" s="69" t="s">
        <v>4</v>
      </c>
      <c r="J8" s="64"/>
    </row>
    <row r="9" spans="2:10" x14ac:dyDescent="0.2">
      <c r="B9" s="70">
        <v>615</v>
      </c>
      <c r="C9" s="67" t="s">
        <v>5</v>
      </c>
      <c r="D9" s="67"/>
      <c r="E9" s="77">
        <v>0</v>
      </c>
      <c r="F9" s="77"/>
      <c r="G9" s="78"/>
      <c r="H9" s="78"/>
      <c r="I9" s="71">
        <f>I14*0.15</f>
        <v>291.75</v>
      </c>
      <c r="J9" s="64"/>
    </row>
    <row r="10" spans="2:10" x14ac:dyDescent="0.2">
      <c r="B10" s="70">
        <v>608.20000000000005</v>
      </c>
      <c r="C10" s="67" t="s">
        <v>6</v>
      </c>
      <c r="D10" s="67"/>
      <c r="E10" s="77">
        <v>13500</v>
      </c>
      <c r="F10" s="78"/>
      <c r="G10" s="78"/>
      <c r="H10" s="78"/>
      <c r="I10" s="71">
        <f>I14*0.8</f>
        <v>1556</v>
      </c>
      <c r="J10" s="64"/>
    </row>
    <row r="11" spans="2:10" x14ac:dyDescent="0.2">
      <c r="B11" s="70">
        <v>610.20000000000005</v>
      </c>
      <c r="C11" s="67" t="s">
        <v>7</v>
      </c>
      <c r="D11" s="67"/>
      <c r="E11" s="77">
        <v>1720</v>
      </c>
      <c r="F11" s="78"/>
      <c r="G11" s="78"/>
      <c r="H11" s="78"/>
      <c r="I11" s="71">
        <f>I14*0.05</f>
        <v>97.25</v>
      </c>
      <c r="J11" s="64"/>
    </row>
    <row r="12" spans="2:10" x14ac:dyDescent="0.2">
      <c r="B12" s="70">
        <v>623</v>
      </c>
      <c r="C12" s="67" t="s">
        <v>8</v>
      </c>
      <c r="D12" s="67"/>
      <c r="E12" s="77">
        <v>0</v>
      </c>
      <c r="F12" s="78"/>
      <c r="G12" s="78"/>
      <c r="H12" s="78"/>
      <c r="I12" s="71">
        <v>0</v>
      </c>
      <c r="J12" s="64"/>
    </row>
    <row r="13" spans="2:10" x14ac:dyDescent="0.2">
      <c r="B13" s="70">
        <f t="shared" ref="B13" si="0">B12+1</f>
        <v>624</v>
      </c>
      <c r="C13" s="67" t="s">
        <v>9</v>
      </c>
      <c r="D13" s="67"/>
      <c r="E13" s="77">
        <v>0</v>
      </c>
      <c r="F13" s="78"/>
      <c r="G13" s="78"/>
      <c r="H13" s="78"/>
      <c r="I13" s="71">
        <v>0</v>
      </c>
      <c r="J13" s="64"/>
    </row>
    <row r="14" spans="2:10" ht="15.75" customHeight="1" x14ac:dyDescent="0.2">
      <c r="B14" s="68"/>
      <c r="C14" s="67"/>
      <c r="D14" s="67"/>
      <c r="E14" s="79">
        <f>SUM(E9:E13)</f>
        <v>15220</v>
      </c>
      <c r="F14" s="79"/>
      <c r="G14" s="78"/>
      <c r="H14" s="78"/>
      <c r="I14" s="73">
        <f>1945</f>
        <v>1945</v>
      </c>
      <c r="J14" s="64"/>
    </row>
  </sheetData>
  <mergeCells count="3">
    <mergeCell ref="B2:J2"/>
    <mergeCell ref="B4:J4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SummaryBudget</vt:lpstr>
      <vt:lpstr>Code Expenses</vt:lpstr>
      <vt:lpstr>GSS Operation</vt:lpstr>
      <vt:lpstr>Executive Committee</vt:lpstr>
      <vt:lpstr>Wages</vt:lpstr>
      <vt:lpstr>GSS Act</vt:lpstr>
      <vt:lpstr>SpecialAllocation</vt:lpstr>
      <vt:lpstr>TierII Org Budget</vt:lpstr>
      <vt:lpstr>Tarang</vt:lpstr>
      <vt:lpstr>Grad Social Club</vt:lpstr>
      <vt:lpstr>NGSA</vt:lpstr>
      <vt:lpstr>MarineGSO</vt:lpstr>
      <vt:lpstr>ASGSA</vt:lpstr>
      <vt:lpstr>MRS</vt:lpstr>
      <vt:lpstr>SPE</vt:lpstr>
      <vt:lpstr>SAGE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Schiano Lomoriello, Porfirio</dc:creator>
  <cp:lastModifiedBy>Sandip Roy</cp:lastModifiedBy>
  <dcterms:created xsi:type="dcterms:W3CDTF">2022-02-11T15:21:16Z</dcterms:created>
  <dcterms:modified xsi:type="dcterms:W3CDTF">2025-04-06T18:28:08Z</dcterms:modified>
</cp:coreProperties>
</file>